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olygram2\"/>
    </mc:Choice>
  </mc:AlternateContent>
  <bookViews>
    <workbookView xWindow="0" yWindow="0" windowWidth="23040" windowHeight="9090" activeTab="2"/>
  </bookViews>
  <sheets>
    <sheet name="Rozpočet partnera č." sheetId="4" r:id="rId1"/>
    <sheet name="Pracoviště OZ" sheetId="5" r:id="rId2"/>
    <sheet name="Materiál kroužek ZŠ" sheetId="6" r:id="rId3"/>
    <sheet name="Materiál kroužek SŠ" sheetId="7" r:id="rId4"/>
    <sheet name="Kroužek ZŠ Sety, zařízení " sheetId="9" r:id="rId5"/>
  </sheets>
  <definedNames>
    <definedName name="_xlnm.Print_Titles" localSheetId="0">'Rozpočet partnera č.'!$8:$8</definedName>
    <definedName name="_xlnm.Print_Area" localSheetId="0">'Rozpočet partnera č.'!$A$1:$H$81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7" i="4" l="1"/>
  <c r="E69" i="4"/>
  <c r="E50" i="4"/>
  <c r="E52" i="4"/>
  <c r="G11" i="9"/>
  <c r="G15" i="9"/>
  <c r="G19" i="9"/>
  <c r="G23" i="9"/>
  <c r="G27" i="9"/>
  <c r="G31" i="9"/>
  <c r="E56" i="4"/>
  <c r="E31" i="9"/>
  <c r="E30" i="9"/>
  <c r="G30" i="9" s="1"/>
  <c r="E29" i="9"/>
  <c r="G29" i="9" s="1"/>
  <c r="E28" i="9"/>
  <c r="G28" i="9" s="1"/>
  <c r="E27" i="9"/>
  <c r="E26" i="9"/>
  <c r="G26" i="9" s="1"/>
  <c r="E25" i="9"/>
  <c r="G25" i="9" s="1"/>
  <c r="E24" i="9"/>
  <c r="G24" i="9" s="1"/>
  <c r="E23" i="9"/>
  <c r="E22" i="9"/>
  <c r="G22" i="9" s="1"/>
  <c r="E21" i="9"/>
  <c r="G21" i="9" s="1"/>
  <c r="E20" i="9"/>
  <c r="G20" i="9" s="1"/>
  <c r="E19" i="9"/>
  <c r="E18" i="9"/>
  <c r="G18" i="9" s="1"/>
  <c r="E17" i="9"/>
  <c r="G17" i="9" s="1"/>
  <c r="E16" i="9"/>
  <c r="G16" i="9" s="1"/>
  <c r="E15" i="9"/>
  <c r="E14" i="9"/>
  <c r="G14" i="9" s="1"/>
  <c r="E13" i="9"/>
  <c r="G13" i="9" s="1"/>
  <c r="E12" i="9"/>
  <c r="G12" i="9" s="1"/>
  <c r="E11" i="9"/>
  <c r="E10" i="9"/>
  <c r="G10" i="9" s="1"/>
  <c r="E9" i="9"/>
  <c r="G9" i="9" s="1"/>
  <c r="E8" i="9"/>
  <c r="G8" i="9" s="1"/>
  <c r="G7" i="7"/>
  <c r="E7" i="7"/>
  <c r="E6" i="7"/>
  <c r="G6" i="7" s="1"/>
  <c r="E5" i="7"/>
  <c r="G5" i="7" s="1"/>
  <c r="E4" i="7"/>
  <c r="G4" i="7" s="1"/>
  <c r="G8" i="6"/>
  <c r="G12" i="6"/>
  <c r="E14" i="6"/>
  <c r="G14" i="6" s="1"/>
  <c r="E13" i="6"/>
  <c r="G13" i="6" s="1"/>
  <c r="E12" i="6"/>
  <c r="E11" i="6"/>
  <c r="G11" i="6" s="1"/>
  <c r="E10" i="6"/>
  <c r="G10" i="6" s="1"/>
  <c r="E9" i="6"/>
  <c r="G9" i="6" s="1"/>
  <c r="E8" i="6"/>
  <c r="E7" i="6"/>
  <c r="E15" i="6" s="1"/>
  <c r="G15" i="6" s="1"/>
  <c r="E6" i="6"/>
  <c r="G6" i="6" s="1"/>
  <c r="E5" i="6"/>
  <c r="G5" i="6" s="1"/>
  <c r="E8" i="7" l="1"/>
  <c r="G8" i="7" s="1"/>
  <c r="G7" i="6"/>
  <c r="E32" i="9"/>
  <c r="G32" i="9" s="1"/>
  <c r="E22" i="5"/>
  <c r="G22" i="5" s="1"/>
  <c r="E21" i="5"/>
  <c r="G21" i="5" s="1"/>
  <c r="E20" i="5"/>
  <c r="G20" i="5" s="1"/>
  <c r="E19" i="5"/>
  <c r="G19" i="5" s="1"/>
  <c r="E18" i="5"/>
  <c r="G18" i="5" s="1"/>
  <c r="E17" i="5"/>
  <c r="G17" i="5" s="1"/>
  <c r="E16" i="5"/>
  <c r="G16" i="5" s="1"/>
  <c r="E15" i="5"/>
  <c r="G15" i="5" s="1"/>
  <c r="E14" i="5"/>
  <c r="G14" i="5" s="1"/>
  <c r="E13" i="5"/>
  <c r="G13" i="5" s="1"/>
  <c r="E12" i="5"/>
  <c r="G12" i="5" s="1"/>
  <c r="E11" i="5"/>
  <c r="G11" i="5" s="1"/>
  <c r="E10" i="5"/>
  <c r="G10" i="5" s="1"/>
  <c r="E9" i="5"/>
  <c r="G9" i="5" s="1"/>
  <c r="E8" i="5"/>
  <c r="G8" i="5" s="1"/>
  <c r="E7" i="5"/>
  <c r="G7" i="5" s="1"/>
  <c r="E6" i="5"/>
  <c r="G6" i="5" l="1"/>
  <c r="E23" i="5"/>
  <c r="G23" i="5" s="1"/>
  <c r="E62" i="4"/>
  <c r="E59" i="4"/>
  <c r="E57" i="4"/>
  <c r="E29" i="4" l="1"/>
  <c r="E30" i="4"/>
  <c r="E51" i="4" l="1"/>
  <c r="E58" i="4" l="1"/>
  <c r="E55" i="4"/>
  <c r="E54" i="4"/>
  <c r="E13" i="4"/>
  <c r="E23" i="4" l="1"/>
  <c r="E64" i="4"/>
  <c r="E76" i="4"/>
  <c r="E75" i="4" s="1"/>
  <c r="E74" i="4"/>
  <c r="E61" i="4"/>
  <c r="E33" i="4"/>
  <c r="E32" i="4"/>
  <c r="E31" i="4"/>
  <c r="E28" i="4"/>
  <c r="E26" i="4"/>
  <c r="E25" i="4"/>
  <c r="E73" i="4"/>
  <c r="E71" i="4"/>
  <c r="E68" i="4"/>
  <c r="E48" i="4"/>
  <c r="E47" i="4"/>
  <c r="E43" i="4"/>
  <c r="E18" i="4"/>
  <c r="E16" i="4"/>
  <c r="E14" i="4"/>
  <c r="E12" i="4" s="1"/>
  <c r="E78" i="4"/>
  <c r="E15" i="4" l="1"/>
  <c r="E60" i="4"/>
  <c r="E17" i="4"/>
  <c r="E46" i="4"/>
  <c r="E72" i="4"/>
  <c r="E24" i="4"/>
  <c r="E53" i="4"/>
  <c r="E22" i="4"/>
  <c r="E41" i="4" s="1"/>
  <c r="E70" i="4"/>
  <c r="E27" i="4"/>
  <c r="E63" i="4"/>
  <c r="E66" i="4" l="1"/>
  <c r="E11" i="4"/>
  <c r="E45" i="4"/>
  <c r="E42" i="4" s="1"/>
  <c r="E21" i="4"/>
  <c r="E49" i="4"/>
  <c r="E39" i="4"/>
  <c r="E38" i="4" s="1"/>
  <c r="E36" i="4"/>
  <c r="E35" i="4" s="1"/>
  <c r="E20" i="4" l="1"/>
  <c r="E19" i="4" s="1"/>
  <c r="E10" i="4" s="1"/>
  <c r="E9" i="4" s="1"/>
  <c r="G52" i="4" l="1"/>
  <c r="G69" i="4"/>
  <c r="G56" i="4"/>
  <c r="G55" i="4"/>
  <c r="G62" i="4"/>
  <c r="G57" i="4"/>
  <c r="G59" i="4"/>
  <c r="G30" i="4"/>
  <c r="G29" i="4"/>
  <c r="G58" i="4"/>
  <c r="G10" i="4"/>
  <c r="G73" i="4"/>
  <c r="G67" i="4"/>
  <c r="G64" i="4"/>
  <c r="G40" i="4"/>
  <c r="G44" i="4"/>
  <c r="G45" i="4"/>
  <c r="G42" i="4"/>
  <c r="G31" i="4"/>
  <c r="G23" i="4"/>
  <c r="G18" i="4"/>
  <c r="G22" i="4"/>
  <c r="G76" i="4"/>
  <c r="G15" i="4"/>
  <c r="G70" i="4"/>
  <c r="G63" i="4"/>
  <c r="G60" i="4"/>
  <c r="G34" i="4"/>
  <c r="G48" i="4"/>
  <c r="G50" i="4"/>
  <c r="G36" i="4"/>
  <c r="G35" i="4"/>
  <c r="G28" i="4"/>
  <c r="G26" i="4"/>
  <c r="G16" i="4"/>
  <c r="G24" i="4"/>
  <c r="G17" i="4"/>
  <c r="G75" i="4"/>
  <c r="G43" i="4"/>
  <c r="G46" i="4"/>
  <c r="G33" i="4"/>
  <c r="G14" i="4"/>
  <c r="G79" i="4"/>
  <c r="G65" i="4"/>
  <c r="G71" i="4"/>
  <c r="G68" i="4"/>
  <c r="G72" i="4"/>
  <c r="G61" i="4"/>
  <c r="G54" i="4"/>
  <c r="G37" i="4"/>
  <c r="G47" i="4"/>
  <c r="G49" i="4"/>
  <c r="G41" i="4"/>
  <c r="G38" i="4"/>
  <c r="G27" i="4"/>
  <c r="G25" i="4"/>
  <c r="G13" i="4"/>
  <c r="G12" i="4"/>
  <c r="G11" i="4"/>
  <c r="G80" i="4"/>
  <c r="G78" i="4"/>
  <c r="G74" i="4"/>
  <c r="G66" i="4"/>
  <c r="G53" i="4"/>
  <c r="G51" i="4"/>
  <c r="G39" i="4"/>
  <c r="G32" i="4"/>
  <c r="G21" i="4"/>
  <c r="G20" i="4"/>
  <c r="G19" i="4"/>
  <c r="G77" i="4"/>
  <c r="G9" i="4" l="1"/>
</calcChain>
</file>

<file path=xl/comments1.xml><?xml version="1.0" encoding="utf-8"?>
<comments xmlns="http://schemas.openxmlformats.org/spreadsheetml/2006/main">
  <authors>
    <author>Frödová Jana</author>
    <author>Endlicherová Lenka</author>
  </authors>
  <commentList>
    <comment ref="B41" authorId="0" shapeId="0">
      <text>
        <r>
          <rPr>
            <b/>
            <sz val="9"/>
            <color indexed="81"/>
            <rFont val="Tahoma"/>
            <family val="2"/>
            <charset val="238"/>
          </rPr>
          <t>Frödová Jana:
Vzoreček (platy+platy)*0,02</t>
        </r>
      </text>
    </comment>
    <comment ref="B43" authorId="1" shapeId="0">
      <text>
        <r>
          <rPr>
            <b/>
            <sz val="9"/>
            <color indexed="81"/>
            <rFont val="Tahoma"/>
            <family val="2"/>
            <charset val="238"/>
          </rPr>
          <t>Endlicherová Lenka:</t>
        </r>
        <r>
          <rPr>
            <sz val="9"/>
            <color indexed="81"/>
            <rFont val="Tahoma"/>
            <family val="2"/>
            <charset val="238"/>
          </rPr>
          <t xml:space="preserve">
(Platy + DPČ)*0,0042</t>
        </r>
      </text>
    </comment>
    <comment ref="E44" authorId="1" shapeId="0">
      <text>
        <r>
          <rPr>
            <b/>
            <sz val="9"/>
            <color indexed="81"/>
            <rFont val="Tahoma"/>
            <family val="2"/>
            <charset val="238"/>
          </rPr>
          <t xml:space="preserve">Endlicherová Lenka 
</t>
        </r>
        <r>
          <rPr>
            <sz val="9"/>
            <color indexed="81"/>
            <rFont val="Tahoma"/>
            <family val="2"/>
            <charset val="238"/>
          </rPr>
          <t xml:space="preserve">při sestavování rozpočtu nevyplňovat. Položka bude naplňována až při realizaci projektu přesunem z kapitoly Platy a DPČ. </t>
        </r>
      </text>
    </comment>
    <comment ref="E77" authorId="1" shapeId="0">
      <text>
        <r>
          <rPr>
            <b/>
            <sz val="9"/>
            <color indexed="81"/>
            <rFont val="Tahoma"/>
            <family val="2"/>
            <charset val="238"/>
          </rPr>
          <t>Endlicherová Lenka:</t>
        </r>
        <r>
          <rPr>
            <sz val="9"/>
            <color indexed="81"/>
            <rFont val="Tahoma"/>
            <family val="2"/>
            <charset val="238"/>
          </rPr>
          <t xml:space="preserve">
vzorec byl odstraněn. Při sestavování rozpočtu nevyplňujte. Bude doplněno později.</t>
        </r>
      </text>
    </comment>
  </commentList>
</comments>
</file>

<file path=xl/sharedStrings.xml><?xml version="1.0" encoding="utf-8"?>
<sst xmlns="http://schemas.openxmlformats.org/spreadsheetml/2006/main" count="414" uniqueCount="322">
  <si>
    <t>Název projektu:</t>
  </si>
  <si>
    <t>Implementační projekt KAP JMK II</t>
  </si>
  <si>
    <t>Název partnera:</t>
  </si>
  <si>
    <t>Klíčové aktivity:</t>
  </si>
  <si>
    <t>Kód</t>
  </si>
  <si>
    <t>Název nákladu</t>
  </si>
  <si>
    <t>Cena jednotky</t>
  </si>
  <si>
    <t>Počet jednotek</t>
  </si>
  <si>
    <t xml:space="preserve">Částka celkem </t>
  </si>
  <si>
    <t>Úroveň</t>
  </si>
  <si>
    <t>Procento</t>
  </si>
  <si>
    <t xml:space="preserve">Měřená jednotka (přednastavená ŘO) </t>
  </si>
  <si>
    <t>vazba na KA</t>
  </si>
  <si>
    <t>zdůvodnění</t>
  </si>
  <si>
    <t>1</t>
  </si>
  <si>
    <t>1.1</t>
  </si>
  <si>
    <t>1.1.1</t>
  </si>
  <si>
    <t>1.1.1.1</t>
  </si>
  <si>
    <t>1.1.1.1.1</t>
  </si>
  <si>
    <t>KA05-1</t>
  </si>
  <si>
    <t>1.1.1.1.2</t>
  </si>
  <si>
    <t>1.1.1.2</t>
  </si>
  <si>
    <t>1.1.1.2.1</t>
  </si>
  <si>
    <t>1.1.1.3</t>
  </si>
  <si>
    <t>1.1.1.3.1</t>
  </si>
  <si>
    <t>1.1.2</t>
  </si>
  <si>
    <t>1.1.2.1</t>
  </si>
  <si>
    <t>1.1.2.1.1</t>
  </si>
  <si>
    <t>1.1.2.1.1.1</t>
  </si>
  <si>
    <t>1.1.2.1.1.1.1</t>
  </si>
  <si>
    <t>1.1.2.1.1.2</t>
  </si>
  <si>
    <t>1.1.2.1.1.2.1</t>
  </si>
  <si>
    <t>KA05-1,2,4,7</t>
  </si>
  <si>
    <t>1.1.2.1.1.2.2</t>
  </si>
  <si>
    <t>1.1.2.1.1.3</t>
  </si>
  <si>
    <t>1.1.2.1.1.3.1</t>
  </si>
  <si>
    <t>1.1.2.1.1.3.2</t>
  </si>
  <si>
    <t>1.1.2.1.1.3.3</t>
  </si>
  <si>
    <t>1.1.2.1.1.3.4</t>
  </si>
  <si>
    <t>1.1.2.1.1.3.5</t>
  </si>
  <si>
    <t>KA05-7</t>
  </si>
  <si>
    <t>1.1.2.1.1.3.6</t>
  </si>
  <si>
    <t>1.1.2.1.1.4</t>
  </si>
  <si>
    <t>1.1.2.1.2</t>
  </si>
  <si>
    <t>1.1.2.1.2.1</t>
  </si>
  <si>
    <t>1.1.2.1.2.2</t>
  </si>
  <si>
    <t>Pojistné na sociální zabezpečení z DPP</t>
  </si>
  <si>
    <t>1.1.2.1.3</t>
  </si>
  <si>
    <t>1.1.2.1.3.1</t>
  </si>
  <si>
    <t>1.1.2.1.3.2</t>
  </si>
  <si>
    <t>1.1.2.1.4</t>
  </si>
  <si>
    <t>1.1.2.1.5</t>
  </si>
  <si>
    <t>1.1.2.1.5.1</t>
  </si>
  <si>
    <t>1.1.2.1.5.2</t>
  </si>
  <si>
    <t>1.1.2.1.5.3</t>
  </si>
  <si>
    <t>1.1.2.2</t>
  </si>
  <si>
    <t>1.1.2.2.1</t>
  </si>
  <si>
    <t>1.1.2.2.2</t>
  </si>
  <si>
    <t>1.1.2.3</t>
  </si>
  <si>
    <t>1.1.2.3.1</t>
  </si>
  <si>
    <t>1.1.2.3.1.1</t>
  </si>
  <si>
    <t>1.1.2.3.2</t>
  </si>
  <si>
    <t>1.1.2.3.2.1</t>
  </si>
  <si>
    <t>T1POZ - Alternativní energie - sada</t>
  </si>
  <si>
    <t>KA05-1 a KA05-2</t>
  </si>
  <si>
    <t>1.1.2.3.2.2</t>
  </si>
  <si>
    <t>T1POZ - Fotoelektrický jev - sada</t>
  </si>
  <si>
    <t>1.1.2.3.2.3</t>
  </si>
  <si>
    <t>T1POZ - Termika - sada</t>
  </si>
  <si>
    <t>1.1.2.3.2.4</t>
  </si>
  <si>
    <t>T1POZ - Pokusná sada Obnovitelné energie</t>
  </si>
  <si>
    <t>1.1.2.3.2.5</t>
  </si>
  <si>
    <t>T1POZ - Vodní turbína - sada</t>
  </si>
  <si>
    <t>1.1.2.3.2.6</t>
  </si>
  <si>
    <t>T1POZ - Model solární - větrné elektrárny</t>
  </si>
  <si>
    <t>T1POZ - Systém k ukázkám palivového článku</t>
  </si>
  <si>
    <t>T1POZ - Termické mobilní zařízení</t>
  </si>
  <si>
    <t>T1POZ - Experimentální sada Savoniův rotor</t>
  </si>
  <si>
    <t>T1POZ - Energy Box</t>
  </si>
  <si>
    <t>T1POZ - Vzduchový kompresor</t>
  </si>
  <si>
    <t>T1POZ - Sada SEG Přeměna energie</t>
  </si>
  <si>
    <t>T1POZ - Sada Základy elektrochemie</t>
  </si>
  <si>
    <t xml:space="preserve">T1POZ - Nová energie (obnovitelbné zdroje energie) - vytvořená sada </t>
  </si>
  <si>
    <t>T1POZ - Velká sada leXsolar-Estore</t>
  </si>
  <si>
    <t>T1POZ - Konstrukční prvky - OZE</t>
  </si>
  <si>
    <t>T2 - Konstrukční prvky - 3D tisk</t>
  </si>
  <si>
    <t>T3 - Konstrukční prvky - laser</t>
  </si>
  <si>
    <t>T5 - Stavebnice mechatronika - T1</t>
  </si>
  <si>
    <t xml:space="preserve">T5 - Konstrukční prvky </t>
  </si>
  <si>
    <t xml:space="preserve">T5 - Stavebnice plastové modely </t>
  </si>
  <si>
    <t xml:space="preserve">T5 - Nářadí a pomůcky </t>
  </si>
  <si>
    <t>T6 -MINI 3D</t>
  </si>
  <si>
    <t>T6 - Mikrobruska</t>
  </si>
  <si>
    <t>T7 - Sloupová vrtačka</t>
  </si>
  <si>
    <t xml:space="preserve">T7 - Ruční univerzální bruska a gravírka </t>
  </si>
  <si>
    <t xml:space="preserve">T8 - Aku vrtačka </t>
  </si>
  <si>
    <t>T9 - Stavebnice Merkur E-1</t>
  </si>
  <si>
    <t>T9 - Stavebnice2</t>
  </si>
  <si>
    <t>T10 - Raspberry Pi Sense HAT (AstroPI)</t>
  </si>
  <si>
    <t>T10 - Raspberry rozšiřující moduly  a senzory</t>
  </si>
  <si>
    <t xml:space="preserve">T10 - Malokuk - dalekohled </t>
  </si>
  <si>
    <t>T10 - Doplňky Astro - konstrukční prvky</t>
  </si>
  <si>
    <t>T10 - Raspberry Pi LCD Display</t>
  </si>
  <si>
    <t>KA05-5</t>
  </si>
  <si>
    <t xml:space="preserve">T11 - stavebnice elektronika </t>
  </si>
  <si>
    <t xml:space="preserve">T11 - Konstrukční prvky </t>
  </si>
  <si>
    <t xml:space="preserve">T13 - Zobrazovací zařízení </t>
  </si>
  <si>
    <t>T14 - Technická podpora - moduly</t>
  </si>
  <si>
    <t>T14 - Konstrukční prvky</t>
  </si>
  <si>
    <t xml:space="preserve">T12UVR - Virtuální realita - zařízení pro podporu kroužku </t>
  </si>
  <si>
    <t>UVR - Zobrazovací zařízení - učebna virtuální reality</t>
  </si>
  <si>
    <t>1.1.2.3.3</t>
  </si>
  <si>
    <t>1.1.2.3.3.1</t>
  </si>
  <si>
    <t>T3 - Materiál pro téma 3</t>
  </si>
  <si>
    <t>T4 - Materiál pro téma 4</t>
  </si>
  <si>
    <t>T5 - Materiál pro téma 5</t>
  </si>
  <si>
    <t>T6 -Materiál pro téma 6</t>
  </si>
  <si>
    <t>T7 - Materiál pro téma 7</t>
  </si>
  <si>
    <t>T8 - Materiál pro téma 8</t>
  </si>
  <si>
    <t xml:space="preserve">T9 - Materiál pro téma 9 </t>
  </si>
  <si>
    <t>T10 - Materiál téma 10</t>
  </si>
  <si>
    <t>K1 - Materiál pro podporu kroužku - Obnovitelné zdroje energie</t>
  </si>
  <si>
    <t>K2 - Materiál pro podporu kroužku - Technika a vesmír</t>
  </si>
  <si>
    <t>K3 - Materiál pro podporu kroužku - Robotika a automatizace</t>
  </si>
  <si>
    <t>K4 - Materiál pro podporu kroužku - Virtuální realita</t>
  </si>
  <si>
    <t>1.1.2.4</t>
  </si>
  <si>
    <t xml:space="preserve">Nehmotný majetek </t>
  </si>
  <si>
    <t>1.1.2.5</t>
  </si>
  <si>
    <t>Odpisy</t>
  </si>
  <si>
    <t>1.1.2.6</t>
  </si>
  <si>
    <t>1.1.2.6.1</t>
  </si>
  <si>
    <t>1.1.2.6.1.1</t>
  </si>
  <si>
    <t>KA05-1,7</t>
  </si>
  <si>
    <t>1.1.2.6.2</t>
  </si>
  <si>
    <t>Pořádání dnů polytechnického vzdělávání - nájem sálu</t>
  </si>
  <si>
    <t>1.1.2.6.3</t>
  </si>
  <si>
    <t xml:space="preserve">Správní a jiné poplatky </t>
  </si>
  <si>
    <t>1.1.2.7</t>
  </si>
  <si>
    <t>Přímá podpora</t>
  </si>
  <si>
    <t>1.2</t>
  </si>
  <si>
    <t>1.3</t>
  </si>
  <si>
    <t>Úspory v projektu</t>
  </si>
  <si>
    <t>1.3.1</t>
  </si>
  <si>
    <t xml:space="preserve">Úspory nad 10 % </t>
  </si>
  <si>
    <t>1.3.2</t>
  </si>
  <si>
    <t xml:space="preserve">Úspory k rozdělení </t>
  </si>
  <si>
    <t>2</t>
  </si>
  <si>
    <t xml:space="preserve">CELKOVÉ NEZPŮSOBILÉ VÝDAJE </t>
  </si>
  <si>
    <t>Jedná se konstrukční prvky potřebné pro 3D tisk. Případně další díly umožňující organizaci a zjednodušení práce s 3D tiskárnou. N8dstavce, úchytové prvky apod.</t>
  </si>
  <si>
    <t>Jedná se o konstrukční prvky potřebné pro provoz  lasseru.  Podpůrná úchytová zařízení, měřící prvky apod. Konstrukční prvky jsou potřebné pro provoz lasseru.</t>
  </si>
  <si>
    <t>Dalekohled je využit pro podporu kroužku ZŠ a pro kroužek SŠ Technika a vesmír. V rámci kroužku budou provedena pozorování s technickými prvky.</t>
  </si>
  <si>
    <t>Podpora kroužku pro SŠ Technika a vesmír. Dílčí technické prvky pro spojení s dalekohledem a rozšíření možnosti jeho využití.</t>
  </si>
  <si>
    <t xml:space="preserve">Podpora kroužku SŠ Technika a vesmír a tématického celku pro kroužek ZŠ. Žáci pracují s modelem počítače, který je umístěn na ISS. </t>
  </si>
  <si>
    <t>Zobrazovací prvek pro výstup z modelu počítače Raspberry pi umístěného na ISS</t>
  </si>
  <si>
    <t>Technika a zařízení pro podporu kroužku Technika a vesmír. Modely zařízení, elektronické desky a součástky pro konstrukci funkčních modelů apod.</t>
  </si>
  <si>
    <t>Technická zařízení pro podporu polytechnické přehlídky pro žáky ZŠ</t>
  </si>
  <si>
    <t>Zařízení je využíváno v rámci kroužku pro ZŠ pro témata Tiskneme ve 3D a technika modelářství. V rámci kroužků je ukázáno využití 3D tisku pro různé aplikace.</t>
  </si>
  <si>
    <t>Podpora kroužku pro SŠ Virtuální realita. Dílčí technické prvky pro aplikaci virtuální a rozšířené reality. Navazuje na prolekt PolyGram a dále rozšiřuje poznatky a využití VR v praxi</t>
  </si>
  <si>
    <t xml:space="preserve">Zařízení pro podporu kroužku ZŠ T14 a kroužku pro SŠ Počítače a mikroelektronika. Jedná se např. o jednodeskové počítače, indikačníé a řídící prvky apod. </t>
  </si>
  <si>
    <t>Přídavné konstrukční moduly a součástky pro kroužek ZŠ a SŠ Počítače a mikroelektronika</t>
  </si>
  <si>
    <t>Stavebnice slouží pro konstrukci jednoduchých zařízení, které jsou využívány v kroužku pro ZŠ a v kroužcích pro SŠ. Na jednoduchý konstrukcích je ukázáno propojení strojírenství a elektrotechniky s řídícími IT prvky.</t>
  </si>
  <si>
    <t xml:space="preserve">Další přídavná zařízení pro mechatroniku. Jedná se o mechanické a elektronické přídavné moduly a součástky. Tématická podpora kroužku pro ZŠ </t>
  </si>
  <si>
    <t>Jedná se o stavebnice plastového modelu, kterou si žáci v rámci kroužku pro ZŠ postaví. Získávání praktických dovedností a procvičování jemné motoriky u žáků ZŠ.</t>
  </si>
  <si>
    <t>Vybavení nářadím a pomůckami pro kroužek ZŠ téma - technika a modelářství</t>
  </si>
  <si>
    <t>Stavebnice a elektronické moduly pro téma kroužku ZŠ - elektronika tajemství zbavená.</t>
  </si>
  <si>
    <t>Další rozšiřující moduly, součástky a konstrukční prvky pro kroužek ZŠ téma - Elektronika tajemství zbavená</t>
  </si>
  <si>
    <t>Stavebnice pro podporu kroužku úpro ZŠ - Téma Elektronika kolem nás. Na jednoduchých zapojeních si žáci vyzkouší využití a aplikace elektroniky v praktickém životě.</t>
  </si>
  <si>
    <t>Další rozšiřující prvky pro stavebnice elektroniky</t>
  </si>
  <si>
    <t>Zařízení je využíváno v rámci kroužku pro ZŠ pro témata Tiskneme ve 3D a technika modelářství. Je určeno především pro finální úpravu hotových dílů.</t>
  </si>
  <si>
    <t>Zařízení je určeno pro kroužek ZŠ téma - Výrobní dílna a téma Vyrábíme z kovu</t>
  </si>
  <si>
    <t>Podpora kroužku SŠ Technika a vesmír a tématického celku pro kroužek ZŠ. Jedná se o další rozšiřující moduly a konstrukční prvky</t>
  </si>
  <si>
    <t>Materiál pro podporu kroužku pro ZŠ Aplikace 3D tisku v technice. Jedná se především o filamenty do 3D tiskárny a další materiál pro případnou konstrukci výrobků z 3D tisku. Šroubky, spojovací prvky apod.</t>
  </si>
  <si>
    <t>Materiál pro téma K čemu je dobrý Laser kroužku pro ZŠ - jedná se o materiál pro konstrukci jednoduchých výrobků na laseru. Případně pro podporu tématu při realizaci přípravků</t>
  </si>
  <si>
    <t>Materiál pro podporu kroužku pro ZŠ  téma  Jednoduché modely strojů a zařízení. Materiál pro výrobu krabiček, podpůrných dílů apod.</t>
  </si>
  <si>
    <t>Materiál pro podporu kroužku v tématu Technika a modelářství. Potřebný materiál pro konstrukci modelů a výrobků realizovaných žáky ZŠ.</t>
  </si>
  <si>
    <t>Materiál pro podporu kroužku tématu Tiskneme ve 3D realizovaném na pracovištích Středního odborného učiliště. Jedná se o filament pro 3D tiskárny stavebnicového typu a případně další materiál pro realizaci podpůrných výrobků</t>
  </si>
  <si>
    <t>Materiál pro podporu kroužku pro ZŠ - Výrobní dílna. Jedná se o materiál, který slouží k realizaci jednoduchých výrobků z různých materiálů.</t>
  </si>
  <si>
    <t>Materiál pro podporu kroužku ZŠ téma Vyrábíme z kovu. Především se jedná o kovové příp. plastové díly k realizaci jednoduchých výrobků.</t>
  </si>
  <si>
    <t>Materiál pro podporu kroužku pro ZŠ téma Elektronika kolem nás. Jedná se o díly potřebné pro konstrukci jednotlivých elektronických zařízení. Jako je cín, kalafuna apod.</t>
  </si>
  <si>
    <t>Materiál pro podporu kroužku téma - Technika a vesmír. Spojovací příp. konstrukční prvky potřebné pro realizaci tématu. Slouží k výrobě různých pomůcek a dílů apod.</t>
  </si>
  <si>
    <t xml:space="preserve">T11 - Elektronické součástky, komponenty </t>
  </si>
  <si>
    <t>Materiál pro podporu kroužku ZŠ téma Elektronika tajemství zbavená. Součástky spojovací díly, materiál nutný k pájení apod.</t>
  </si>
  <si>
    <t>Potřebný materiál pro realizaci dílčích prvků v rámci kroužku pro SŠ</t>
  </si>
  <si>
    <t>Jedná se o literaturu, která slouží k podpoře přípravy a realizaci jednotlivých témat kroužků pro SŚ a ZŠ</t>
  </si>
  <si>
    <t>Realizace testových otázek celkem 1000 pro 20 odborných předmětů. Dále viz. Popis  náplně pracovní pozice.</t>
  </si>
  <si>
    <t>Viz popis náplně pracovní pozice - formulář realizační tým</t>
  </si>
  <si>
    <t>Rozpočet "Pracoviště obnovitelných zdrojů a kroužek SŠ Robotika a obnovitelné zdroje</t>
  </si>
  <si>
    <t>1.1.2.3.2.1.1</t>
  </si>
  <si>
    <t>1.1.2.3.2.1.2</t>
  </si>
  <si>
    <t>1.1.2.3.2.1.3</t>
  </si>
  <si>
    <t>1.1.2.3.2.1.4</t>
  </si>
  <si>
    <t>1.1.2.3.2.1.5</t>
  </si>
  <si>
    <t>1.1.2.3.2.1.6</t>
  </si>
  <si>
    <t>1.1.2.3.2.1.7</t>
  </si>
  <si>
    <t>1.1.2.3.2.1.8</t>
  </si>
  <si>
    <t>1.1.2.3.2.1.9</t>
  </si>
  <si>
    <t>1.1.2.3.2.1.10</t>
  </si>
  <si>
    <t>1.1.2.3.2.1.11</t>
  </si>
  <si>
    <t>1.1.2.3.2.1.12</t>
  </si>
  <si>
    <t>1.1.2.3.2.1.13</t>
  </si>
  <si>
    <t>1.1.2.3.2.1.14</t>
  </si>
  <si>
    <t>1.1.2.3.2.1.15</t>
  </si>
  <si>
    <t>1.1.2.3.2.1.16</t>
  </si>
  <si>
    <t>1.1.2.3.2.1.17</t>
  </si>
  <si>
    <t>POZ</t>
  </si>
  <si>
    <t>T4 - Zařízení, prvky  - jednoduché stroje a přístroje</t>
  </si>
  <si>
    <t>Vybudování mobilní učebny vybavené tablety. Mobilní učebna slouží na podporu jednotlivých témat v kroužku pro ZŠ a SŠ. V rámci jednotlivých témat využivají žáci tablety pro vyhledávání informací k daným tématům. Mají připravena zadání pro realizaci různých úloh. Seznamují se s aplikačními a podpůrnými programy pro techniku a přírodní vědy.</t>
  </si>
  <si>
    <t>Rozpočet projektu partnera č.  P15</t>
  </si>
  <si>
    <t>Střední průmyslová škola Edvarda Beneše a obchodní akademie Břeclav, příspěvková organizace</t>
  </si>
  <si>
    <t>KA05 - 1,2,4,5,7</t>
  </si>
  <si>
    <t xml:space="preserve">T2 - Materiál pro téma 2 </t>
  </si>
  <si>
    <t>Jedná se o výbavu pracoviště pro kroužek obnovitelné zdroje a robotika. Sada je rovněž využita pro sdílení učeben mezi SŠ.</t>
  </si>
  <si>
    <t>P15 Odborný garant aktivit partnera</t>
  </si>
  <si>
    <t>P15 Vedoucí kroužku SŠ</t>
  </si>
  <si>
    <t>P15 Asistent vedoucího kroužku SŠ</t>
  </si>
  <si>
    <t>P15 Vedoucí kroužku ZŠ</t>
  </si>
  <si>
    <t>P15 Asistent vedoucího kroužku ZŠ</t>
  </si>
  <si>
    <t>P15 Metodik (Autor elektronických testů)</t>
  </si>
  <si>
    <t>P15 Technik ICT</t>
  </si>
  <si>
    <t>P15 CO2 laser</t>
  </si>
  <si>
    <t>P15 Pojistné na sociální zabezpečení  z platů a DPČ</t>
  </si>
  <si>
    <t>P15 Pojistné na zdravotní zabezpečení z platů a DPČ</t>
  </si>
  <si>
    <t xml:space="preserve">P15 Stroje a zařízení </t>
  </si>
  <si>
    <t>P15 Výdaje na přímé aktivity</t>
  </si>
  <si>
    <t xml:space="preserve">P15 Výdaje na přímé aktivity - investiční </t>
  </si>
  <si>
    <t>P15 Stroje a zařízení</t>
  </si>
  <si>
    <t xml:space="preserve">P15 Výdaje na přímé aktivity- neinvestiční </t>
  </si>
  <si>
    <t xml:space="preserve">P15 Osobní výdaje </t>
  </si>
  <si>
    <t>P15 DPČ</t>
  </si>
  <si>
    <t xml:space="preserve">P15 DPP </t>
  </si>
  <si>
    <t>P15 Platy, odměny z dohod a autorské příspěvky</t>
  </si>
  <si>
    <t xml:space="preserve">P15 Pojistné na sociální zabezpečnení </t>
  </si>
  <si>
    <t xml:space="preserve">P15 Pojistné na zdravotní zabezpečení </t>
  </si>
  <si>
    <t xml:space="preserve">P15 Hmotný majetek a materiál </t>
  </si>
  <si>
    <t xml:space="preserve">P15 HW a osobní vybavení </t>
  </si>
  <si>
    <t>P15 3D tiskárna  - stavebnice</t>
  </si>
  <si>
    <t>P15 Materiál pro kroužek ZŠ</t>
  </si>
  <si>
    <t>1.1.2.3.3.1.1</t>
  </si>
  <si>
    <t>1.1.2.3.3.1.2</t>
  </si>
  <si>
    <t>1.1.2.3.3.1.3</t>
  </si>
  <si>
    <t>1.1.2.3.3.1.4</t>
  </si>
  <si>
    <t>1.1.2.3.3.1.5</t>
  </si>
  <si>
    <t>1.1.2.3.3.1.6</t>
  </si>
  <si>
    <t>1.1.2.3.3.1.7</t>
  </si>
  <si>
    <t>1.1.2.3.3.1.8</t>
  </si>
  <si>
    <t>1.1.2.3.3.1.9</t>
  </si>
  <si>
    <t>1.1.2.3.3.1.10</t>
  </si>
  <si>
    <t>1.1.2.3.3.2</t>
  </si>
  <si>
    <t>1.1.2.3.3.2.1</t>
  </si>
  <si>
    <t>1.1.2.3.3.2.2</t>
  </si>
  <si>
    <t>1.1.2.3.3.2.3</t>
  </si>
  <si>
    <t>1.1.2.3.3.2.4</t>
  </si>
  <si>
    <t>P15 Materiál pro podporu kroužků SŠ</t>
  </si>
  <si>
    <t>P15 Literatura, návody, manuály</t>
  </si>
  <si>
    <t>Materiál kroužek ZŠ</t>
  </si>
  <si>
    <t>Materiál kroužek SŠ</t>
  </si>
  <si>
    <t xml:space="preserve">P15 Outsourcované služby </t>
  </si>
  <si>
    <t>P15 Nákup služeb</t>
  </si>
  <si>
    <t xml:space="preserve">P15 Nájem a leasing </t>
  </si>
  <si>
    <t>P15 Nepřímé náklady</t>
  </si>
  <si>
    <t>P15 Sety, zařízení a konstrukční prvky pro kroužek ZŠ</t>
  </si>
  <si>
    <t xml:space="preserve">P15 Konstrukční prvky - přehlídka polyt. vzděl. </t>
  </si>
  <si>
    <t xml:space="preserve">P15 Zařízení pro podporu kroužku SŠ </t>
  </si>
  <si>
    <t xml:space="preserve">P15 Materiál </t>
  </si>
  <si>
    <t>P15 Tablety podpora kroužků ZŠ a SŠ</t>
  </si>
  <si>
    <t>Jedná se o sety, zařízení a konstrukční prvky pro podporu kroužku ZŠ</t>
  </si>
  <si>
    <t>Potřebný materiál pro realizaci dílčích prvků v rámci kroužku pro ZŠ</t>
  </si>
  <si>
    <t>P15 CELKOVÉ ZPŮSOBILÉ VÝDAJE</t>
  </si>
  <si>
    <t>P15 Hardware a osobní vybavení</t>
  </si>
  <si>
    <t>P15 Nehmotný investiční majetek</t>
  </si>
  <si>
    <t xml:space="preserve">P15 Platy </t>
  </si>
  <si>
    <t xml:space="preserve">P15 Autorské příspěvky </t>
  </si>
  <si>
    <t xml:space="preserve">P15 Pojistné na zdravotní zabezpečení z DPP </t>
  </si>
  <si>
    <t xml:space="preserve">P15 FKSP </t>
  </si>
  <si>
    <t xml:space="preserve">P15 Jiné povinné výdaje </t>
  </si>
  <si>
    <t>P15 Pojištění odpovědnosti zaměstnavatele</t>
  </si>
  <si>
    <t>P15 Nemocenská hrazená zaměstnancům</t>
  </si>
  <si>
    <t xml:space="preserve">P15 Ostatní jiné povinné výdaje </t>
  </si>
  <si>
    <t>P15 Cestovní náhrady</t>
  </si>
  <si>
    <t xml:space="preserve">P15 Zahraniční </t>
  </si>
  <si>
    <t xml:space="preserve">P15 Per diem </t>
  </si>
  <si>
    <t>1.1.2.6.1.2</t>
  </si>
  <si>
    <t>1.1.2.3.1.2</t>
  </si>
  <si>
    <t>Pronájem sálu pro přehlídky polytechnických činností a praktických dovedností žáků SŠ</t>
  </si>
  <si>
    <t>T1POZ - Sada SEG Sluneční články</t>
  </si>
  <si>
    <t>Laser je využíván v rámci kroužku pro ZŠ (téma: K čemu je dobrý laser). Prakticky jsou provedeny úlohy, které ukazují využití této moderní technologie pro řezání apod. Dále je zařízení využíváno pro SŠ kroužky. Je zakomponován do odborné učebny, která slouží pro sdílení dobrých nápadů mezi SŠ. Proveden průzkum trhu.</t>
  </si>
  <si>
    <t>Zařízení pro obrazový výstup virtuální reality v učebně VR. Jedná se o plošný výstup obrazu z počítače VR na, kterém jsou realizovány SW procesy ve VR. Zobrazovací zařízení slouží pro podporu kroužku Virtuální realita pro SŠ a vytváří prostředí pro ukázky ve spolupráci s dalšími subjekty. Proveden průzkum trhu</t>
  </si>
  <si>
    <t>Zařízení je využíváno v rámci kroužku pro ZŠ pro témata Tiskneme ve 3D a technika modelářství. Dále 3D tískárna slouží napříč pro kroužky SŠ. V rámci kroužků je ukázáno využití 3D tisku pro různé aplikace. Proveden průzkum trhu</t>
  </si>
  <si>
    <t>Jedná se o výbavu pracoviště pro kroužek obnovitelné zdroje a robotika. Sada je rovněž využita pro sdílení učeben mezi SŠ. Podrobný popis a rozpočet - viz další list POZ). Proveden průzkum trhu.</t>
  </si>
  <si>
    <t xml:space="preserve">P15- Pracoviště obnovitelných zdrojů  </t>
  </si>
  <si>
    <t>1.1.2.3.2.3.1</t>
  </si>
  <si>
    <t>1.1.2.3.2.3.2</t>
  </si>
  <si>
    <t>1.1.2.3.2.3.3</t>
  </si>
  <si>
    <t>1.1.2.3.2.3.4</t>
  </si>
  <si>
    <t>1.1.2.3.2.3.5</t>
  </si>
  <si>
    <t>1.1.2.3.2.3.6</t>
  </si>
  <si>
    <t>1.1.2.3.2.3.7</t>
  </si>
  <si>
    <t>1.1.2.3.2.3.8</t>
  </si>
  <si>
    <t>1.1.2.3.2.3.9</t>
  </si>
  <si>
    <t>1.1.2.3.2.3.10</t>
  </si>
  <si>
    <t>1.1.2.3.2.3.11</t>
  </si>
  <si>
    <t>1.1.2.3.2.3.12</t>
  </si>
  <si>
    <t>1.1.2.3.2.3.13</t>
  </si>
  <si>
    <t>1.1.2.3.2.3.14</t>
  </si>
  <si>
    <t>1.1.2.3.2.3.15</t>
  </si>
  <si>
    <t>1.1.2.3.2.3.16</t>
  </si>
  <si>
    <t>1.1.2.3.2.3.17</t>
  </si>
  <si>
    <t>1.1.2.3.2.3.18</t>
  </si>
  <si>
    <t>1.1.2.3.2.3.19</t>
  </si>
  <si>
    <t>1.1.2.3.2.3.20</t>
  </si>
  <si>
    <t>1.1.2.3.2.3.21</t>
  </si>
  <si>
    <t>1.1.2.3.2.3.22</t>
  </si>
  <si>
    <t>1.1.2.3.2.3.23</t>
  </si>
  <si>
    <t>1.1.2.3.2.3.24</t>
  </si>
  <si>
    <t>Jedná se o výbavu pracoviště pro kroužek obnovitelné zdroje a robotika. Sada je rovněž využita pro sdílení učeben mezi SŠ. Vybavení sady je přímo určeno pro výuku OZ. Na trhu je omezen počet prodejců. Proveden průzkum trhu.</t>
  </si>
  <si>
    <t>Jedná se o výbavu pracoviště pro kroužek obnovitelné zdroje a robotika. Kompresor je kompaktibilní s výše uvedenými sadami a je přímo určen pro výuku OZ. Proveden průzkum trhu.</t>
  </si>
  <si>
    <t>Jedná se o výbavu pracoviště pro kroužek obnovitelné zdroje a robotika. Sada je rovněž využita pro sdílení učeben mezi SŠ. Vybavení sady je přímo určeno pro výuku OZ s příslušnou certifikací  bezpečnosti práce. Na trhu je omezen počet prodejců. Proveden průzkum trhu.</t>
  </si>
  <si>
    <t>Jedná se o výbavu pracoviště pro kroužek obnovitelné zdroje a robotika. Sada je rovněž využita pro sdílení učeben mezi SŠ. Vybavení sady je přímo určeno pro výuku OZ s příslušnou certifikací  bezpečnosti práce.  Na trhu je omezen počet prodejců. Proveden průzkum trhu.</t>
  </si>
  <si>
    <t>Jedná se o výbavu pracoviště pro kroužek obnovitelné zdroje a robotika. Sada je rovněž využita pro sdílení učeben mezi SŠ. Vybavení sady je přímo určeno pro výuku OZ s příslušnou certifikací  bezpečnosti práce. . Na trhu je omezen počet prodejců. Proveden průzkum trhu.</t>
  </si>
  <si>
    <t>Podporu kroužku ZŠ - téma Jednoduché modely strojů a zařízení (siloměr se dvěma rozsahy a čidlo tlaku plynu - podpora konstrukce jednoduchých strojů a přístrojů). Položka je složena z více komponent</t>
  </si>
  <si>
    <t>Výstupní zařízení pro téma kroužku Počítačová grafika. Slouží jako velkoplošné zobrazení výstupu z ukázek a prací z počítačové grafiky. Proveden průzkum trhu</t>
  </si>
  <si>
    <t>Zařízení je určeno pro kroužek ZŠ téma - Výrobní dílna a téma Vyrábíme z kovu. Proveden průzkum trhu.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</si>
</sst>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charset val="238"/>
      <scheme val="minor"/>
    </font>
    <font>
      <sz val="10"/>
      <name val="Arial"/>
      <family val="2"/>
      <charset val="238"/>
    </font>
    <font>
      <sz val="10"/>
      <name val="Arial"/>
      <family val="2"/>
      <charset val="238"/>
    </font>
    <font>
      <sz val="11"/>
      <color indexed="8"/>
      <name val="Calibri"/>
      <family val="2"/>
      <charset val="238"/>
    </font>
    <font>
      <sz val="11"/>
      <color indexed="47"/>
      <name val="Calibri"/>
      <family val="2"/>
      <charset val="238"/>
    </font>
    <font>
      <b/>
      <sz val="11"/>
      <color indexed="8"/>
      <name val="Calibri"/>
      <family val="2"/>
      <charset val="238"/>
    </font>
    <font>
      <sz val="11"/>
      <color indexed="20"/>
      <name val="Calibri"/>
      <family val="2"/>
      <charset val="238"/>
    </font>
    <font>
      <b/>
      <sz val="11"/>
      <color indexed="4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i/>
      <sz val="11"/>
      <name val="Times New Roman"/>
      <family val="1"/>
      <charset val="238"/>
    </font>
    <font>
      <sz val="12"/>
      <name val="Times New Roman"/>
      <family val="1"/>
      <charset val="238"/>
    </font>
    <font>
      <vertAlign val="subscript"/>
      <sz val="10"/>
      <name val="Times New Roman"/>
      <family val="1"/>
      <charset val="238"/>
    </font>
    <font>
      <i/>
      <sz val="10"/>
      <name val="Times New Roman"/>
      <family val="1"/>
      <charset val="238"/>
    </font>
    <font>
      <b/>
      <sz val="14"/>
      <name val="Times New Roman"/>
      <family val="1"/>
      <charset val="238"/>
    </font>
    <font>
      <sz val="9"/>
      <color indexed="81"/>
      <name val="Tahoma"/>
      <family val="2"/>
      <charset val="238"/>
    </font>
    <font>
      <b/>
      <sz val="9"/>
      <color indexed="81"/>
      <name val="Tahoma"/>
      <family val="2"/>
      <charset val="238"/>
    </font>
    <font>
      <sz val="11"/>
      <color theme="1"/>
      <name val="Times New Roman"/>
      <family val="1"/>
      <charset val="238"/>
    </font>
    <font>
      <b/>
      <sz val="12"/>
      <color rgb="FF000000"/>
      <name val="Times New Roman"/>
      <family val="1"/>
      <charset val="238"/>
    </font>
    <font>
      <b/>
      <sz val="10"/>
      <color rgb="FF000000"/>
      <name val="Times New Roman"/>
      <family val="1"/>
      <charset val="238"/>
    </font>
    <font>
      <sz val="12"/>
      <color theme="1"/>
      <name val="Times New Roman"/>
      <family val="1"/>
      <charset val="238"/>
    </font>
    <font>
      <sz val="10"/>
      <color rgb="FFFF0000"/>
      <name val="Times New Roman"/>
      <family val="1"/>
      <charset val="238"/>
    </font>
    <font>
      <b/>
      <sz val="11"/>
      <color theme="1"/>
      <name val="Calibri"/>
      <family val="2"/>
      <charset val="238"/>
      <scheme val="minor"/>
    </font>
    <font>
      <b/>
      <sz val="16"/>
      <color theme="1"/>
      <name val="Calibri"/>
      <family val="2"/>
      <charset val="238"/>
      <scheme val="minor"/>
    </font>
    <font>
      <sz val="12"/>
      <color rgb="FFFF0000"/>
      <name val="Times New Roman"/>
      <family val="1"/>
      <charset val="238"/>
    </font>
  </fonts>
  <fills count="25">
    <fill>
      <patternFill patternType="none"/>
    </fill>
    <fill>
      <patternFill patternType="gray125"/>
    </fill>
    <fill>
      <patternFill patternType="solid">
        <fgColor theme="0" tint="-0.14999847407452621"/>
        <bgColor indexed="64"/>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45"/>
        <bgColor indexed="29"/>
      </patternFill>
    </fill>
    <fill>
      <patternFill patternType="solid">
        <fgColor indexed="55"/>
        <bgColor indexed="24"/>
      </patternFill>
    </fill>
    <fill>
      <patternFill patternType="solid">
        <fgColor indexed="42"/>
        <bgColor indexed="27"/>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55"/>
        <bgColor indexed="64"/>
      </patternFill>
    </fill>
    <fill>
      <patternFill patternType="solid">
        <fgColor indexed="55"/>
        <bgColor indexed="31"/>
      </patternFill>
    </fill>
    <fill>
      <patternFill patternType="solid">
        <fgColor rgb="FF969696"/>
        <bgColor indexed="64"/>
      </patternFill>
    </fill>
    <fill>
      <patternFill patternType="solid">
        <fgColor rgb="FFB9E8FF"/>
        <bgColor indexed="49"/>
      </patternFill>
    </fill>
    <fill>
      <patternFill patternType="solid">
        <fgColor rgb="FFB9E8FF"/>
        <bgColor rgb="FFFFFFFF"/>
      </patternFill>
    </fill>
    <fill>
      <patternFill patternType="solid">
        <fgColor theme="0"/>
        <bgColor indexed="64"/>
      </patternFill>
    </fill>
  </fills>
  <borders count="35">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7">
    <xf numFmtId="0" fontId="0" fillId="0" borderId="0"/>
    <xf numFmtId="0" fontId="1" fillId="0" borderId="0"/>
    <xf numFmtId="0" fontId="2"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4" borderId="0" applyNumberFormat="0" applyBorder="0" applyAlignment="0" applyProtection="0"/>
    <xf numFmtId="0" fontId="5" fillId="0" borderId="6" applyNumberFormat="0" applyFill="0" applyAlignment="0" applyProtection="0"/>
    <xf numFmtId="0" fontId="6" fillId="12" borderId="0" applyNumberFormat="0" applyBorder="0" applyAlignment="0" applyProtection="0"/>
    <xf numFmtId="0" fontId="7" fillId="13" borderId="7" applyNumberFormat="0" applyAlignment="0" applyProtection="0"/>
    <xf numFmtId="0" fontId="8" fillId="0" borderId="8" applyNumberFormat="0" applyFill="0" applyAlignment="0" applyProtection="0"/>
    <xf numFmtId="0" fontId="9" fillId="0" borderId="9" applyNumberFormat="0" applyFill="0" applyAlignment="0" applyProtection="0"/>
    <xf numFmtId="0" fontId="10" fillId="0" borderId="10"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9" borderId="0" applyNumberFormat="0" applyBorder="0" applyAlignment="0" applyProtection="0"/>
    <xf numFmtId="0" fontId="2" fillId="5" borderId="11" applyNumberFormat="0" applyAlignment="0" applyProtection="0"/>
    <xf numFmtId="0" fontId="13" fillId="0" borderId="12" applyNumberFormat="0" applyFill="0" applyAlignment="0" applyProtection="0"/>
    <xf numFmtId="0" fontId="14" fillId="14" borderId="0" applyNumberFormat="0" applyBorder="0" applyAlignment="0" applyProtection="0"/>
    <xf numFmtId="0" fontId="15" fillId="0" borderId="0" applyNumberFormat="0" applyFill="0" applyBorder="0" applyAlignment="0" applyProtection="0"/>
    <xf numFmtId="0" fontId="16" fillId="4" borderId="13" applyNumberFormat="0" applyAlignment="0" applyProtection="0"/>
    <xf numFmtId="0" fontId="17" fillId="3" borderId="13" applyNumberFormat="0" applyAlignment="0" applyProtection="0"/>
    <xf numFmtId="0" fontId="18" fillId="3" borderId="14" applyNumberFormat="0" applyAlignment="0" applyProtection="0"/>
    <xf numFmtId="0" fontId="19" fillId="0" borderId="0" applyNumberForma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2" fillId="0" borderId="0"/>
    <xf numFmtId="0" fontId="1" fillId="0" borderId="0"/>
    <xf numFmtId="0" fontId="1" fillId="0" borderId="0"/>
  </cellStyleXfs>
  <cellXfs count="153">
    <xf numFmtId="0" fontId="0" fillId="0" borderId="0" xfId="0"/>
    <xf numFmtId="0" fontId="21" fillId="0" borderId="0" xfId="44" applyFont="1" applyAlignment="1">
      <alignment vertical="center"/>
    </xf>
    <xf numFmtId="0" fontId="26" fillId="0" borderId="0" xfId="44" applyFont="1" applyBorder="1" applyAlignment="1">
      <alignment vertical="center"/>
    </xf>
    <xf numFmtId="0" fontId="23" fillId="0" borderId="0" xfId="44" applyFont="1" applyBorder="1" applyAlignment="1">
      <alignment vertical="center" wrapText="1"/>
    </xf>
    <xf numFmtId="0" fontId="21" fillId="0" borderId="0" xfId="44" applyFont="1" applyBorder="1" applyAlignment="1">
      <alignment vertical="center"/>
    </xf>
    <xf numFmtId="10" fontId="21" fillId="0" borderId="0" xfId="44" applyNumberFormat="1" applyFont="1" applyBorder="1" applyAlignment="1">
      <alignment vertical="center"/>
    </xf>
    <xf numFmtId="0" fontId="21" fillId="0" borderId="1" xfId="44" applyFont="1" applyBorder="1" applyAlignment="1">
      <alignment vertical="center"/>
    </xf>
    <xf numFmtId="0" fontId="23" fillId="22" borderId="2" xfId="44" applyFont="1" applyFill="1" applyBorder="1" applyAlignment="1">
      <alignment horizontal="center" vertical="center"/>
    </xf>
    <xf numFmtId="49" fontId="24" fillId="21" borderId="2" xfId="44" applyNumberFormat="1" applyFont="1" applyFill="1" applyBorder="1" applyAlignment="1">
      <alignment vertical="center"/>
    </xf>
    <xf numFmtId="49" fontId="24" fillId="19" borderId="2" xfId="44" applyNumberFormat="1" applyFont="1" applyFill="1" applyBorder="1" applyAlignment="1">
      <alignment vertical="center"/>
    </xf>
    <xf numFmtId="49" fontId="24" fillId="19" borderId="3" xfId="44" applyNumberFormat="1" applyFont="1" applyFill="1" applyBorder="1" applyAlignment="1">
      <alignment horizontal="left" vertical="center" wrapText="1"/>
    </xf>
    <xf numFmtId="0" fontId="27" fillId="0" borderId="0" xfId="44" applyFont="1" applyAlignment="1">
      <alignment vertical="center"/>
    </xf>
    <xf numFmtId="10" fontId="21" fillId="0" borderId="0" xfId="44" applyNumberFormat="1" applyFont="1" applyAlignment="1">
      <alignment vertical="center"/>
    </xf>
    <xf numFmtId="9" fontId="21" fillId="0" borderId="0" xfId="44" applyNumberFormat="1" applyFont="1" applyBorder="1" applyAlignment="1">
      <alignment horizontal="center" vertical="center"/>
    </xf>
    <xf numFmtId="49" fontId="24" fillId="0" borderId="0" xfId="44" applyNumberFormat="1" applyFont="1" applyFill="1" applyBorder="1" applyAlignment="1">
      <alignment horizontal="left" vertical="center" wrapText="1"/>
    </xf>
    <xf numFmtId="49" fontId="20" fillId="0" borderId="0" xfId="44" applyNumberFormat="1" applyFont="1" applyFill="1" applyBorder="1" applyAlignment="1">
      <alignment horizontal="left" vertical="center" wrapText="1"/>
    </xf>
    <xf numFmtId="9" fontId="20" fillId="0" borderId="0" xfId="44" applyNumberFormat="1" applyFont="1" applyFill="1" applyBorder="1" applyAlignment="1">
      <alignment horizontal="center" vertical="center" wrapText="1"/>
    </xf>
    <xf numFmtId="49" fontId="20" fillId="2" borderId="4" xfId="44" applyNumberFormat="1" applyFont="1" applyFill="1" applyBorder="1" applyAlignment="1">
      <alignment vertical="center"/>
    </xf>
    <xf numFmtId="49" fontId="20" fillId="2" borderId="5" xfId="44" applyNumberFormat="1" applyFont="1" applyFill="1" applyBorder="1" applyAlignment="1">
      <alignment horizontal="left" vertical="center" wrapText="1"/>
    </xf>
    <xf numFmtId="10" fontId="24" fillId="13" borderId="15" xfId="44" applyNumberFormat="1" applyFont="1" applyFill="1" applyBorder="1" applyAlignment="1">
      <alignment vertical="center"/>
    </xf>
    <xf numFmtId="10" fontId="20" fillId="2" borderId="17" xfId="44" applyNumberFormat="1" applyFont="1" applyFill="1" applyBorder="1" applyAlignment="1">
      <alignment vertical="center"/>
    </xf>
    <xf numFmtId="10" fontId="24" fillId="20" borderId="15" xfId="44" applyNumberFormat="1" applyFont="1" applyFill="1" applyBorder="1" applyAlignment="1">
      <alignment vertical="center"/>
    </xf>
    <xf numFmtId="0" fontId="21" fillId="0" borderId="0" xfId="44" applyNumberFormat="1" applyFont="1" applyBorder="1" applyAlignment="1">
      <alignment vertical="center"/>
    </xf>
    <xf numFmtId="0" fontId="21" fillId="0" borderId="1" xfId="44" applyNumberFormat="1" applyFont="1" applyBorder="1" applyAlignment="1">
      <alignment vertical="center"/>
    </xf>
    <xf numFmtId="0" fontId="21" fillId="2" borderId="5" xfId="44" applyNumberFormat="1" applyFont="1" applyFill="1" applyBorder="1" applyAlignment="1">
      <alignment vertical="center"/>
    </xf>
    <xf numFmtId="0" fontId="21" fillId="0" borderId="0" xfId="44" applyNumberFormat="1" applyFont="1" applyAlignment="1">
      <alignment vertical="center"/>
    </xf>
    <xf numFmtId="0" fontId="22" fillId="13" borderId="3" xfId="44" applyNumberFormat="1" applyFont="1" applyFill="1" applyBorder="1" applyAlignment="1">
      <alignment vertical="center"/>
    </xf>
    <xf numFmtId="49" fontId="20" fillId="24" borderId="16" xfId="44" applyNumberFormat="1" applyFont="1" applyFill="1" applyBorder="1" applyAlignment="1">
      <alignment vertical="center"/>
    </xf>
    <xf numFmtId="0" fontId="28" fillId="0" borderId="0" xfId="44" applyFont="1" applyBorder="1" applyAlignment="1">
      <alignment horizontal="center" vertical="center"/>
    </xf>
    <xf numFmtId="4" fontId="20" fillId="0" borderId="18" xfId="44" applyNumberFormat="1" applyFont="1" applyFill="1" applyBorder="1" applyAlignment="1">
      <alignment vertical="center"/>
    </xf>
    <xf numFmtId="10" fontId="25" fillId="13" borderId="19" xfId="44" applyNumberFormat="1" applyFont="1" applyFill="1" applyBorder="1" applyAlignment="1">
      <alignment vertical="center"/>
    </xf>
    <xf numFmtId="10" fontId="20" fillId="2" borderId="20" xfId="44" applyNumberFormat="1" applyFont="1" applyFill="1" applyBorder="1" applyAlignment="1">
      <alignment vertical="center"/>
    </xf>
    <xf numFmtId="10" fontId="20" fillId="2" borderId="21" xfId="44" applyNumberFormat="1" applyFont="1" applyFill="1" applyBorder="1" applyAlignment="1">
      <alignment vertical="center"/>
    </xf>
    <xf numFmtId="10" fontId="20" fillId="0" borderId="21" xfId="44" applyNumberFormat="1" applyFont="1" applyFill="1" applyBorder="1" applyAlignment="1">
      <alignment vertical="center"/>
    </xf>
    <xf numFmtId="10" fontId="20" fillId="24" borderId="21" xfId="44" applyNumberFormat="1" applyFont="1" applyFill="1" applyBorder="1" applyAlignment="1">
      <alignment vertical="center"/>
    </xf>
    <xf numFmtId="10" fontId="20" fillId="0" borderId="18" xfId="44" applyNumberFormat="1" applyFont="1" applyFill="1" applyBorder="1" applyAlignment="1">
      <alignment vertical="center"/>
    </xf>
    <xf numFmtId="4" fontId="24" fillId="13" borderId="5" xfId="44" applyNumberFormat="1" applyFont="1" applyFill="1" applyBorder="1" applyAlignment="1">
      <alignment vertical="center"/>
    </xf>
    <xf numFmtId="10" fontId="25" fillId="13" borderId="5" xfId="44" applyNumberFormat="1" applyFont="1" applyFill="1" applyBorder="1" applyAlignment="1">
      <alignment vertical="center"/>
    </xf>
    <xf numFmtId="10" fontId="20" fillId="2" borderId="18" xfId="44" applyNumberFormat="1" applyFont="1" applyFill="1" applyBorder="1" applyAlignment="1">
      <alignment vertical="center"/>
    </xf>
    <xf numFmtId="10" fontId="20" fillId="0" borderId="22" xfId="44" applyNumberFormat="1" applyFont="1" applyFill="1" applyBorder="1" applyAlignment="1">
      <alignment vertical="center"/>
    </xf>
    <xf numFmtId="10" fontId="25" fillId="13" borderId="23" xfId="44" applyNumberFormat="1" applyFont="1" applyFill="1" applyBorder="1" applyAlignment="1">
      <alignment vertical="center"/>
    </xf>
    <xf numFmtId="49" fontId="20" fillId="0" borderId="16" xfId="44" applyNumberFormat="1" applyFont="1" applyFill="1" applyBorder="1" applyAlignment="1">
      <alignment vertical="center"/>
    </xf>
    <xf numFmtId="49" fontId="20" fillId="0" borderId="18" xfId="44" applyNumberFormat="1" applyFont="1" applyFill="1" applyBorder="1" applyAlignment="1">
      <alignment horizontal="left" vertical="center" wrapText="1"/>
    </xf>
    <xf numFmtId="0" fontId="21" fillId="0" borderId="18" xfId="44" applyNumberFormat="1" applyFont="1" applyFill="1" applyBorder="1" applyAlignment="1">
      <alignment vertical="center"/>
    </xf>
    <xf numFmtId="10" fontId="20" fillId="0" borderId="24" xfId="44" applyNumberFormat="1" applyFont="1" applyFill="1" applyBorder="1" applyAlignment="1">
      <alignment vertical="center"/>
    </xf>
    <xf numFmtId="49" fontId="20" fillId="2" borderId="16" xfId="44" applyNumberFormat="1" applyFont="1" applyFill="1" applyBorder="1" applyAlignment="1">
      <alignment vertical="center"/>
    </xf>
    <xf numFmtId="4" fontId="20" fillId="2" borderId="18" xfId="44" applyNumberFormat="1" applyFont="1" applyFill="1" applyBorder="1" applyAlignment="1">
      <alignment vertical="center"/>
    </xf>
    <xf numFmtId="0" fontId="21" fillId="24" borderId="18" xfId="44" applyNumberFormat="1" applyFont="1" applyFill="1" applyBorder="1" applyAlignment="1">
      <alignment vertical="center"/>
    </xf>
    <xf numFmtId="10" fontId="20" fillId="24" borderId="24" xfId="44" applyNumberFormat="1" applyFont="1" applyFill="1" applyBorder="1" applyAlignment="1">
      <alignment vertical="center"/>
    </xf>
    <xf numFmtId="10" fontId="20" fillId="24" borderId="18" xfId="44" applyNumberFormat="1" applyFont="1" applyFill="1" applyBorder="1" applyAlignment="1">
      <alignment vertical="center"/>
    </xf>
    <xf numFmtId="0" fontId="20" fillId="24" borderId="18" xfId="44" applyFont="1" applyFill="1" applyBorder="1" applyAlignment="1">
      <alignment horizontal="left" vertical="center" wrapText="1"/>
    </xf>
    <xf numFmtId="4" fontId="20" fillId="24" borderId="21" xfId="44" applyNumberFormat="1" applyFont="1" applyFill="1" applyBorder="1" applyAlignment="1">
      <alignment vertical="center"/>
    </xf>
    <xf numFmtId="0" fontId="20" fillId="0" borderId="18" xfId="45" applyFont="1" applyFill="1" applyBorder="1" applyAlignment="1">
      <alignment horizontal="left" vertical="center" wrapText="1"/>
    </xf>
    <xf numFmtId="0" fontId="21" fillId="2" borderId="18" xfId="44" applyNumberFormat="1" applyFont="1" applyFill="1" applyBorder="1" applyAlignment="1">
      <alignment vertical="center"/>
    </xf>
    <xf numFmtId="10" fontId="20" fillId="2" borderId="24" xfId="44" applyNumberFormat="1" applyFont="1" applyFill="1" applyBorder="1" applyAlignment="1">
      <alignment vertical="center"/>
    </xf>
    <xf numFmtId="4" fontId="21" fillId="0" borderId="0" xfId="44" applyNumberFormat="1" applyFont="1" applyBorder="1" applyAlignment="1">
      <alignment vertical="center"/>
    </xf>
    <xf numFmtId="4" fontId="21" fillId="0" borderId="1" xfId="44" applyNumberFormat="1" applyFont="1" applyBorder="1" applyAlignment="1">
      <alignment vertical="center"/>
    </xf>
    <xf numFmtId="4" fontId="24" fillId="19" borderId="3" xfId="44" applyNumberFormat="1" applyFont="1" applyFill="1" applyBorder="1" applyAlignment="1">
      <alignment vertical="center"/>
    </xf>
    <xf numFmtId="4" fontId="24" fillId="2" borderId="5" xfId="44" applyNumberFormat="1" applyFont="1" applyFill="1" applyBorder="1" applyAlignment="1">
      <alignment vertical="center"/>
    </xf>
    <xf numFmtId="4" fontId="20" fillId="24" borderId="18" xfId="44" applyNumberFormat="1" applyFont="1" applyFill="1" applyBorder="1" applyAlignment="1">
      <alignment vertical="center" wrapText="1"/>
    </xf>
    <xf numFmtId="4" fontId="24" fillId="2" borderId="18" xfId="44" applyNumberFormat="1" applyFont="1" applyFill="1" applyBorder="1" applyAlignment="1">
      <alignment vertical="center"/>
    </xf>
    <xf numFmtId="4" fontId="21" fillId="0" borderId="0" xfId="44" applyNumberFormat="1" applyFont="1" applyAlignment="1">
      <alignment vertical="center"/>
    </xf>
    <xf numFmtId="0" fontId="21" fillId="0" borderId="0" xfId="44" applyFont="1" applyBorder="1" applyAlignment="1">
      <alignment vertical="center" wrapText="1"/>
    </xf>
    <xf numFmtId="0" fontId="21" fillId="0" borderId="1" xfId="44" applyFont="1" applyBorder="1" applyAlignment="1">
      <alignment vertical="center" wrapText="1"/>
    </xf>
    <xf numFmtId="0" fontId="23" fillId="22" borderId="3" xfId="44" applyFont="1" applyFill="1" applyBorder="1" applyAlignment="1">
      <alignment horizontal="center" vertical="center" wrapText="1"/>
    </xf>
    <xf numFmtId="0" fontId="21" fillId="0" borderId="0" xfId="44" applyFont="1" applyAlignment="1">
      <alignment vertical="center" wrapText="1"/>
    </xf>
    <xf numFmtId="4" fontId="20" fillId="24" borderId="18" xfId="44" applyNumberFormat="1" applyFont="1" applyFill="1" applyBorder="1" applyAlignment="1">
      <alignment vertical="center"/>
    </xf>
    <xf numFmtId="4" fontId="20" fillId="24" borderId="18" xfId="45" applyNumberFormat="1" applyFont="1" applyFill="1" applyBorder="1" applyAlignment="1">
      <alignment horizontal="right" vertical="center"/>
    </xf>
    <xf numFmtId="4" fontId="20" fillId="24" borderId="18" xfId="46" applyNumberFormat="1" applyFont="1" applyFill="1" applyBorder="1" applyAlignment="1">
      <alignment horizontal="right" vertical="center"/>
    </xf>
    <xf numFmtId="4" fontId="20" fillId="24" borderId="18" xfId="45" applyNumberFormat="1" applyFont="1" applyFill="1" applyBorder="1" applyAlignment="1">
      <alignment vertical="center" wrapText="1"/>
    </xf>
    <xf numFmtId="4" fontId="20" fillId="24" borderId="18" xfId="45" applyNumberFormat="1" applyFont="1" applyFill="1" applyBorder="1" applyAlignment="1">
      <alignment vertical="center"/>
    </xf>
    <xf numFmtId="4" fontId="24" fillId="24" borderId="18" xfId="44" applyNumberFormat="1" applyFont="1" applyFill="1" applyBorder="1" applyAlignment="1">
      <alignment vertical="center"/>
    </xf>
    <xf numFmtId="0" fontId="32" fillId="24" borderId="18" xfId="0" applyFont="1" applyFill="1" applyBorder="1"/>
    <xf numFmtId="49" fontId="20" fillId="2" borderId="18" xfId="44" applyNumberFormat="1" applyFont="1" applyFill="1" applyBorder="1" applyAlignment="1">
      <alignment horizontal="left" vertical="center" wrapText="1"/>
    </xf>
    <xf numFmtId="0" fontId="20" fillId="2" borderId="18" xfId="44" applyFont="1" applyFill="1" applyBorder="1" applyAlignment="1">
      <alignment horizontal="left" vertical="center" wrapText="1"/>
    </xf>
    <xf numFmtId="4" fontId="24" fillId="2" borderId="18" xfId="44" applyNumberFormat="1" applyFont="1" applyFill="1" applyBorder="1" applyAlignment="1">
      <alignment vertical="center" wrapText="1"/>
    </xf>
    <xf numFmtId="0" fontId="20" fillId="0" borderId="18" xfId="44" applyFont="1" applyFill="1" applyBorder="1" applyAlignment="1">
      <alignment horizontal="left" vertical="center" wrapText="1"/>
    </xf>
    <xf numFmtId="4" fontId="20" fillId="0" borderId="18" xfId="44" applyNumberFormat="1" applyFont="1" applyFill="1" applyBorder="1" applyAlignment="1">
      <alignment vertical="center" wrapText="1"/>
    </xf>
    <xf numFmtId="49" fontId="20" fillId="0" borderId="22" xfId="44" applyNumberFormat="1" applyFont="1" applyFill="1" applyBorder="1" applyAlignment="1">
      <alignment horizontal="left" vertical="center" wrapText="1"/>
    </xf>
    <xf numFmtId="4" fontId="22" fillId="19" borderId="3" xfId="44" applyNumberFormat="1" applyFont="1" applyFill="1" applyBorder="1" applyAlignment="1">
      <alignment vertical="center"/>
    </xf>
    <xf numFmtId="4" fontId="24" fillId="13" borderId="3" xfId="44" applyNumberFormat="1" applyFont="1" applyFill="1" applyBorder="1" applyAlignment="1">
      <alignment vertical="center"/>
    </xf>
    <xf numFmtId="4" fontId="21" fillId="2" borderId="5" xfId="44" applyNumberFormat="1" applyFont="1" applyFill="1" applyBorder="1" applyAlignment="1">
      <alignment vertical="center"/>
    </xf>
    <xf numFmtId="4" fontId="20" fillId="2" borderId="5" xfId="44" applyNumberFormat="1" applyFont="1" applyFill="1" applyBorder="1" applyAlignment="1">
      <alignment vertical="center"/>
    </xf>
    <xf numFmtId="4" fontId="21" fillId="2" borderId="18" xfId="44" applyNumberFormat="1" applyFont="1" applyFill="1" applyBorder="1" applyAlignment="1">
      <alignment vertical="center"/>
    </xf>
    <xf numFmtId="4" fontId="21" fillId="2" borderId="18" xfId="44" applyNumberFormat="1" applyFont="1" applyFill="1" applyBorder="1" applyAlignment="1">
      <alignment vertical="center" wrapText="1"/>
    </xf>
    <xf numFmtId="4" fontId="21" fillId="24" borderId="18" xfId="44" applyNumberFormat="1" applyFont="1" applyFill="1" applyBorder="1" applyAlignment="1">
      <alignment vertical="center" wrapText="1"/>
    </xf>
    <xf numFmtId="4" fontId="21" fillId="0" borderId="18" xfId="44" applyNumberFormat="1" applyFont="1" applyFill="1" applyBorder="1" applyAlignment="1">
      <alignment vertical="center" wrapText="1"/>
    </xf>
    <xf numFmtId="4" fontId="21" fillId="0" borderId="18" xfId="44" applyNumberFormat="1" applyFont="1" applyFill="1" applyBorder="1" applyAlignment="1">
      <alignment vertical="center"/>
    </xf>
    <xf numFmtId="4" fontId="24" fillId="20" borderId="3" xfId="44" applyNumberFormat="1" applyFont="1" applyFill="1" applyBorder="1" applyAlignment="1">
      <alignment vertical="center"/>
    </xf>
    <xf numFmtId="0" fontId="20" fillId="0" borderId="18" xfId="0" applyFont="1" applyBorder="1" applyAlignment="1">
      <alignment vertical="center"/>
    </xf>
    <xf numFmtId="0" fontId="20" fillId="0" borderId="0" xfId="0" applyFont="1" applyAlignment="1">
      <alignment vertical="center"/>
    </xf>
    <xf numFmtId="4" fontId="33" fillId="23" borderId="18" xfId="44" applyNumberFormat="1" applyFont="1" applyFill="1" applyBorder="1" applyAlignment="1">
      <alignment vertical="center" wrapText="1"/>
    </xf>
    <xf numFmtId="4" fontId="23" fillId="23" borderId="18" xfId="44" applyNumberFormat="1" applyFont="1" applyFill="1" applyBorder="1" applyAlignment="1">
      <alignment vertical="center" wrapText="1"/>
    </xf>
    <xf numFmtId="0" fontId="34" fillId="23" borderId="18" xfId="44" applyNumberFormat="1" applyFont="1" applyFill="1" applyBorder="1" applyAlignment="1">
      <alignment horizontal="center" vertical="center" wrapText="1"/>
    </xf>
    <xf numFmtId="10" fontId="33" fillId="23" borderId="18" xfId="44" applyNumberFormat="1" applyFont="1" applyFill="1" applyBorder="1" applyAlignment="1">
      <alignment horizontal="center" vertical="center" wrapText="1"/>
    </xf>
    <xf numFmtId="49" fontId="33" fillId="23" borderId="21" xfId="44" applyNumberFormat="1" applyFont="1" applyFill="1" applyBorder="1" applyAlignment="1">
      <alignment horizontal="center" vertical="center" wrapText="1"/>
    </xf>
    <xf numFmtId="49" fontId="33" fillId="23" borderId="23" xfId="44" applyNumberFormat="1" applyFont="1" applyFill="1" applyBorder="1" applyAlignment="1">
      <alignment horizontal="center" vertical="center" wrapText="1"/>
    </xf>
    <xf numFmtId="0" fontId="26" fillId="24" borderId="18" xfId="0" applyFont="1" applyFill="1" applyBorder="1" applyAlignment="1">
      <alignment vertical="center"/>
    </xf>
    <xf numFmtId="0" fontId="32" fillId="24" borderId="18" xfId="0" applyFont="1" applyFill="1" applyBorder="1" applyAlignment="1"/>
    <xf numFmtId="0" fontId="32" fillId="24" borderId="18" xfId="0" applyFont="1" applyFill="1" applyBorder="1" applyAlignment="1">
      <alignment wrapText="1"/>
    </xf>
    <xf numFmtId="4" fontId="32" fillId="24" borderId="18" xfId="0" applyNumberFormat="1" applyFont="1" applyFill="1" applyBorder="1" applyAlignment="1"/>
    <xf numFmtId="0" fontId="20" fillId="24" borderId="18" xfId="0" applyFont="1" applyFill="1" applyBorder="1" applyAlignment="1"/>
    <xf numFmtId="0" fontId="20" fillId="24" borderId="18" xfId="0" applyFont="1" applyFill="1" applyBorder="1" applyAlignment="1">
      <alignment wrapText="1"/>
    </xf>
    <xf numFmtId="0" fontId="20" fillId="24" borderId="18" xfId="0" applyFont="1" applyFill="1" applyBorder="1"/>
    <xf numFmtId="0" fontId="20" fillId="24" borderId="18" xfId="45" applyFont="1" applyFill="1" applyBorder="1" applyAlignment="1">
      <alignment horizontal="left" vertical="center" wrapText="1"/>
    </xf>
    <xf numFmtId="0" fontId="20" fillId="24" borderId="18" xfId="0" applyFont="1" applyFill="1" applyBorder="1" applyAlignment="1">
      <alignment horizontal="left" vertical="center" wrapText="1"/>
    </xf>
    <xf numFmtId="0" fontId="20" fillId="0" borderId="5" xfId="0" applyFont="1" applyBorder="1" applyAlignment="1">
      <alignment horizontal="left" vertical="center" wrapText="1"/>
    </xf>
    <xf numFmtId="10" fontId="20" fillId="24" borderId="18" xfId="45" applyNumberFormat="1" applyFont="1" applyFill="1" applyBorder="1" applyAlignment="1">
      <alignment horizontal="left" vertical="center"/>
    </xf>
    <xf numFmtId="0" fontId="20" fillId="0" borderId="18" xfId="0" applyFont="1" applyBorder="1" applyAlignment="1">
      <alignment vertical="center" wrapText="1"/>
    </xf>
    <xf numFmtId="0" fontId="32" fillId="0" borderId="18" xfId="45" applyFont="1" applyFill="1" applyBorder="1" applyAlignment="1">
      <alignment horizontal="left" vertical="center" wrapText="1"/>
    </xf>
    <xf numFmtId="0" fontId="35" fillId="24" borderId="18" xfId="0" applyFont="1" applyFill="1" applyBorder="1" applyAlignment="1"/>
    <xf numFmtId="10" fontId="36" fillId="0" borderId="0" xfId="44" applyNumberFormat="1" applyFont="1" applyAlignment="1">
      <alignment vertical="center"/>
    </xf>
    <xf numFmtId="0" fontId="20" fillId="24" borderId="18" xfId="44" applyNumberFormat="1" applyFont="1" applyFill="1" applyBorder="1" applyAlignment="1">
      <alignment vertical="center" wrapText="1"/>
    </xf>
    <xf numFmtId="10" fontId="20" fillId="24" borderId="18" xfId="44" applyNumberFormat="1" applyFont="1" applyFill="1" applyBorder="1" applyAlignment="1">
      <alignment vertical="center" wrapText="1"/>
    </xf>
    <xf numFmtId="0" fontId="32" fillId="0" borderId="18" xfId="0" applyFont="1" applyFill="1" applyBorder="1" applyAlignment="1">
      <alignment wrapText="1"/>
    </xf>
    <xf numFmtId="4" fontId="32" fillId="0" borderId="18" xfId="0" applyNumberFormat="1" applyFont="1" applyFill="1" applyBorder="1" applyAlignment="1"/>
    <xf numFmtId="0" fontId="20" fillId="0" borderId="18" xfId="44" applyNumberFormat="1" applyFont="1" applyFill="1" applyBorder="1" applyAlignment="1">
      <alignment vertical="center" wrapText="1"/>
    </xf>
    <xf numFmtId="0" fontId="32" fillId="24" borderId="25" xfId="0" applyFont="1" applyFill="1" applyBorder="1"/>
    <xf numFmtId="0" fontId="26" fillId="24" borderId="26" xfId="0" applyFont="1" applyFill="1" applyBorder="1" applyAlignment="1">
      <alignment vertical="center"/>
    </xf>
    <xf numFmtId="4" fontId="20" fillId="24" borderId="26" xfId="44" applyNumberFormat="1" applyFont="1" applyFill="1" applyBorder="1" applyAlignment="1">
      <alignment vertical="center"/>
    </xf>
    <xf numFmtId="0" fontId="21" fillId="24" borderId="26" xfId="44" applyNumberFormat="1" applyFont="1" applyFill="1" applyBorder="1" applyAlignment="1">
      <alignment vertical="center"/>
    </xf>
    <xf numFmtId="10" fontId="20" fillId="24" borderId="27" xfId="44" applyNumberFormat="1" applyFont="1" applyFill="1" applyBorder="1" applyAlignment="1">
      <alignment vertical="center" wrapText="1"/>
    </xf>
    <xf numFmtId="0" fontId="32" fillId="24" borderId="29" xfId="0" applyFont="1" applyFill="1" applyBorder="1"/>
    <xf numFmtId="0" fontId="37" fillId="0" borderId="0" xfId="0" applyFont="1"/>
    <xf numFmtId="0" fontId="26" fillId="24" borderId="18" xfId="0" applyFont="1" applyFill="1" applyBorder="1" applyAlignment="1">
      <alignment horizontal="right" vertical="center"/>
    </xf>
    <xf numFmtId="0" fontId="26" fillId="24" borderId="18" xfId="45" applyFont="1" applyFill="1" applyBorder="1" applyAlignment="1">
      <alignment horizontal="right" vertical="center" wrapText="1"/>
    </xf>
    <xf numFmtId="0" fontId="38" fillId="0" borderId="0" xfId="0" applyFont="1"/>
    <xf numFmtId="10" fontId="20" fillId="24" borderId="26" xfId="44" applyNumberFormat="1" applyFont="1" applyFill="1" applyBorder="1" applyAlignment="1">
      <alignment vertical="center"/>
    </xf>
    <xf numFmtId="0" fontId="32" fillId="24" borderId="30" xfId="0" applyFont="1" applyFill="1" applyBorder="1"/>
    <xf numFmtId="0" fontId="20" fillId="24" borderId="31" xfId="0" applyFont="1" applyFill="1" applyBorder="1" applyAlignment="1">
      <alignment horizontal="left" vertical="center" wrapText="1"/>
    </xf>
    <xf numFmtId="0" fontId="26" fillId="24" borderId="31" xfId="0" applyFont="1" applyFill="1" applyBorder="1" applyAlignment="1">
      <alignment vertical="center"/>
    </xf>
    <xf numFmtId="4" fontId="20" fillId="24" borderId="31" xfId="44" applyNumberFormat="1" applyFont="1" applyFill="1" applyBorder="1" applyAlignment="1">
      <alignment vertical="center"/>
    </xf>
    <xf numFmtId="10" fontId="20" fillId="24" borderId="31" xfId="44" applyNumberFormat="1" applyFont="1" applyFill="1" applyBorder="1" applyAlignment="1">
      <alignment vertical="center"/>
    </xf>
    <xf numFmtId="4" fontId="37" fillId="0" borderId="33" xfId="0" applyNumberFormat="1" applyFont="1" applyBorder="1"/>
    <xf numFmtId="0" fontId="37" fillId="0" borderId="1" xfId="0" applyFont="1" applyBorder="1"/>
    <xf numFmtId="10" fontId="24" fillId="24" borderId="34" xfId="44" applyNumberFormat="1" applyFont="1" applyFill="1" applyBorder="1" applyAlignment="1">
      <alignment vertical="center"/>
    </xf>
    <xf numFmtId="10" fontId="20" fillId="24" borderId="28" xfId="44" applyNumberFormat="1" applyFont="1" applyFill="1" applyBorder="1" applyAlignment="1">
      <alignment vertical="center" wrapText="1"/>
    </xf>
    <xf numFmtId="10" fontId="20" fillId="24" borderId="32" xfId="44" applyNumberFormat="1" applyFont="1" applyFill="1" applyBorder="1" applyAlignment="1">
      <alignment vertical="center" wrapText="1"/>
    </xf>
    <xf numFmtId="4" fontId="21" fillId="0" borderId="18" xfId="44" applyNumberFormat="1" applyFont="1" applyBorder="1" applyAlignment="1">
      <alignment vertical="center"/>
    </xf>
    <xf numFmtId="0" fontId="21" fillId="0" borderId="18" xfId="44" applyNumberFormat="1" applyFont="1" applyBorder="1" applyAlignment="1">
      <alignment vertical="center"/>
    </xf>
    <xf numFmtId="4" fontId="22" fillId="0" borderId="18" xfId="44" applyNumberFormat="1" applyFont="1" applyBorder="1" applyAlignment="1">
      <alignment vertical="center"/>
    </xf>
    <xf numFmtId="0" fontId="22" fillId="0" borderId="18" xfId="44" applyNumberFormat="1" applyFont="1" applyBorder="1" applyAlignment="1">
      <alignment vertical="center"/>
    </xf>
    <xf numFmtId="10" fontId="24" fillId="24" borderId="18" xfId="44" applyNumberFormat="1" applyFont="1" applyFill="1" applyBorder="1" applyAlignment="1">
      <alignment vertical="center"/>
    </xf>
    <xf numFmtId="0" fontId="20" fillId="0" borderId="18" xfId="45" applyNumberFormat="1" applyFont="1" applyFill="1" applyBorder="1" applyAlignment="1">
      <alignment vertical="center" wrapText="1"/>
    </xf>
    <xf numFmtId="0" fontId="39" fillId="24" borderId="18" xfId="0" applyFont="1" applyFill="1" applyBorder="1" applyAlignment="1">
      <alignment horizontal="left" vertical="center" wrapText="1"/>
    </xf>
    <xf numFmtId="0" fontId="20" fillId="24" borderId="26" xfId="45" applyFont="1" applyFill="1" applyBorder="1" applyAlignment="1">
      <alignment horizontal="left" vertical="center" wrapText="1"/>
    </xf>
    <xf numFmtId="0" fontId="20" fillId="24" borderId="26" xfId="0" applyFont="1" applyFill="1" applyBorder="1" applyAlignment="1">
      <alignment horizontal="left" vertical="center"/>
    </xf>
    <xf numFmtId="0" fontId="20" fillId="24" borderId="31" xfId="0" applyFont="1" applyFill="1" applyBorder="1"/>
    <xf numFmtId="0" fontId="28" fillId="0" borderId="1" xfId="44" applyFont="1" applyBorder="1" applyAlignment="1">
      <alignment horizontal="center" vertical="center"/>
    </xf>
    <xf numFmtId="0" fontId="29" fillId="0" borderId="0" xfId="44" applyFont="1" applyBorder="1" applyAlignment="1">
      <alignment horizontal="center" vertical="center"/>
    </xf>
    <xf numFmtId="0" fontId="26" fillId="0" borderId="0" xfId="44" applyFont="1" applyBorder="1" applyAlignment="1">
      <alignment horizontal="center" vertical="center"/>
    </xf>
    <xf numFmtId="0" fontId="23" fillId="0" borderId="0" xfId="44" applyFont="1" applyBorder="1" applyAlignment="1">
      <alignment horizontal="left" vertical="center" wrapText="1"/>
    </xf>
    <xf numFmtId="0" fontId="26" fillId="0" borderId="0" xfId="44" applyFont="1" applyAlignment="1">
      <alignment horizontal="center" vertical="center"/>
    </xf>
  </cellXfs>
  <cellStyles count="47">
    <cellStyle name="20 % – Zvýraznění1 2" xfId="3"/>
    <cellStyle name="20 % – Zvýraznění2 2" xfId="4"/>
    <cellStyle name="20 % – Zvýraznění3 2" xfId="5"/>
    <cellStyle name="20 % – Zvýraznění4 2" xfId="6"/>
    <cellStyle name="20 % – Zvýraznění5 2" xfId="7"/>
    <cellStyle name="20 % – Zvýraznění6 2" xfId="8"/>
    <cellStyle name="40 % – Zvýraznění1 2" xfId="9"/>
    <cellStyle name="40 % – Zvýraznění2 2" xfId="10"/>
    <cellStyle name="40 % – Zvýraznění3 2" xfId="11"/>
    <cellStyle name="40 % – Zvýraznění4 2" xfId="12"/>
    <cellStyle name="40 % – Zvýraznění5 2" xfId="13"/>
    <cellStyle name="40 % – Zvýraznění6 2" xfId="14"/>
    <cellStyle name="60 % – Zvýraznění1 2" xfId="15"/>
    <cellStyle name="60 % – Zvýraznění2 2" xfId="16"/>
    <cellStyle name="60 % – Zvýraznění3 2" xfId="17"/>
    <cellStyle name="60 % – Zvýraznění4 2" xfId="18"/>
    <cellStyle name="60 % – Zvýraznění5 2" xfId="19"/>
    <cellStyle name="60 % – Zvýraznění6 2" xfId="20"/>
    <cellStyle name="Celkem 2" xfId="21"/>
    <cellStyle name="Chybně 2" xfId="22"/>
    <cellStyle name="Kontrolní buňka 2" xfId="23"/>
    <cellStyle name="Nadpis 1 2" xfId="24"/>
    <cellStyle name="Nadpis 2 2" xfId="25"/>
    <cellStyle name="Nadpis 3 2" xfId="26"/>
    <cellStyle name="Nadpis 4 2" xfId="27"/>
    <cellStyle name="Název 2" xfId="28"/>
    <cellStyle name="Neutrální 2" xfId="29"/>
    <cellStyle name="Normální" xfId="0" builtinId="0"/>
    <cellStyle name="normální 2" xfId="1"/>
    <cellStyle name="normální 3" xfId="2"/>
    <cellStyle name="Normální 4" xfId="44"/>
    <cellStyle name="Normální 4 2" xfId="45"/>
    <cellStyle name="normální_Rozpocet_Chem_1_3_final_s_popisem 2" xfId="46"/>
    <cellStyle name="Poznámka 2" xfId="30"/>
    <cellStyle name="Propojená buňka 2" xfId="31"/>
    <cellStyle name="Správně 2" xfId="32"/>
    <cellStyle name="Text upozornění 2" xfId="33"/>
    <cellStyle name="Vstup 2" xfId="34"/>
    <cellStyle name="Výpočet 2" xfId="35"/>
    <cellStyle name="Výstup 2" xfId="36"/>
    <cellStyle name="Vysvětlující text 2" xfId="37"/>
    <cellStyle name="Zvýraznění 1 2" xfId="38"/>
    <cellStyle name="Zvýraznění 2 2" xfId="39"/>
    <cellStyle name="Zvýraznění 3 2" xfId="40"/>
    <cellStyle name="Zvýraznění 4 2" xfId="41"/>
    <cellStyle name="Zvýraznění 5 2" xfId="42"/>
    <cellStyle name="Zvýraznění 6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69"/>
  <sheetViews>
    <sheetView topLeftCell="A13" zoomScaleNormal="100" workbookViewId="0">
      <selection activeCell="G70" sqref="G70"/>
    </sheetView>
  </sheetViews>
  <sheetFormatPr defaultColWidth="9.28515625" defaultRowHeight="12.75" x14ac:dyDescent="0.25"/>
  <cols>
    <col min="1" max="1" width="17" style="1" customWidth="1"/>
    <col min="2" max="2" width="62.7109375" style="65" customWidth="1"/>
    <col min="3" max="3" width="13.42578125" style="61" bestFit="1" customWidth="1"/>
    <col min="4" max="4" width="11" style="61" customWidth="1"/>
    <col min="5" max="5" width="18.7109375" style="61" customWidth="1"/>
    <col min="6" max="6" width="8" style="25" customWidth="1"/>
    <col min="7" max="7" width="24.28515625" style="12" customWidth="1"/>
    <col min="8" max="8" width="20.42578125" style="12" bestFit="1" customWidth="1"/>
    <col min="9" max="9" width="26.28515625" style="1" customWidth="1"/>
    <col min="10" max="10" width="61.7109375" style="1" customWidth="1"/>
    <col min="11" max="16384" width="9.28515625" style="1"/>
  </cols>
  <sheetData>
    <row r="1" spans="1:10" ht="20.25" customHeight="1" x14ac:dyDescent="0.25">
      <c r="A1" s="149" t="s">
        <v>207</v>
      </c>
      <c r="B1" s="149"/>
      <c r="C1" s="149"/>
      <c r="D1" s="149"/>
      <c r="E1" s="149"/>
      <c r="F1" s="149"/>
      <c r="H1" s="1"/>
    </row>
    <row r="2" spans="1:10" ht="17.25" customHeight="1" x14ac:dyDescent="0.25">
      <c r="A2" s="2"/>
      <c r="B2" s="150"/>
      <c r="C2" s="150"/>
      <c r="D2" s="150"/>
      <c r="E2" s="150"/>
      <c r="F2" s="150"/>
      <c r="G2" s="111"/>
      <c r="H2" s="1"/>
    </row>
    <row r="3" spans="1:10" ht="17.25" customHeight="1" x14ac:dyDescent="0.25">
      <c r="A3" s="3" t="s">
        <v>0</v>
      </c>
      <c r="B3" s="151" t="s">
        <v>1</v>
      </c>
      <c r="C3" s="151"/>
      <c r="D3" s="151"/>
      <c r="E3" s="151"/>
      <c r="F3" s="151"/>
      <c r="H3" s="1"/>
    </row>
    <row r="4" spans="1:10" ht="17.25" customHeight="1" x14ac:dyDescent="0.25">
      <c r="A4" s="3" t="s">
        <v>2</v>
      </c>
      <c r="B4" s="151" t="s">
        <v>208</v>
      </c>
      <c r="C4" s="151"/>
      <c r="D4" s="151"/>
      <c r="E4" s="151"/>
      <c r="F4" s="151"/>
      <c r="H4" s="1"/>
    </row>
    <row r="5" spans="1:10" ht="17.25" customHeight="1" x14ac:dyDescent="0.25">
      <c r="A5" s="3" t="s">
        <v>3</v>
      </c>
      <c r="B5" s="151" t="s">
        <v>209</v>
      </c>
      <c r="C5" s="151"/>
      <c r="D5" s="151"/>
      <c r="E5" s="151"/>
      <c r="F5" s="151"/>
      <c r="H5" s="1"/>
    </row>
    <row r="6" spans="1:10" s="4" customFormat="1" ht="17.25" customHeight="1" x14ac:dyDescent="0.25">
      <c r="B6" s="62"/>
      <c r="C6" s="55"/>
      <c r="D6" s="55"/>
      <c r="E6" s="55"/>
      <c r="F6" s="22"/>
      <c r="G6" s="5"/>
      <c r="H6" s="5"/>
    </row>
    <row r="7" spans="1:10" ht="17.25" customHeight="1" thickBot="1" x14ac:dyDescent="0.3">
      <c r="A7" s="6"/>
      <c r="B7" s="63"/>
      <c r="C7" s="56"/>
      <c r="D7" s="56"/>
      <c r="E7" s="56"/>
      <c r="F7" s="23"/>
      <c r="G7" s="148"/>
      <c r="H7" s="148"/>
      <c r="I7" s="28"/>
    </row>
    <row r="8" spans="1:10" ht="31.5" customHeight="1" thickBot="1" x14ac:dyDescent="0.3">
      <c r="A8" s="7" t="s">
        <v>4</v>
      </c>
      <c r="B8" s="64" t="s">
        <v>5</v>
      </c>
      <c r="C8" s="91" t="s">
        <v>6</v>
      </c>
      <c r="D8" s="91" t="s">
        <v>7</v>
      </c>
      <c r="E8" s="92" t="s">
        <v>8</v>
      </c>
      <c r="F8" s="93" t="s">
        <v>9</v>
      </c>
      <c r="G8" s="94" t="s">
        <v>10</v>
      </c>
      <c r="H8" s="95" t="s">
        <v>11</v>
      </c>
      <c r="I8" s="96" t="s">
        <v>12</v>
      </c>
      <c r="J8" s="96" t="s">
        <v>13</v>
      </c>
    </row>
    <row r="9" spans="1:10" ht="15.75" thickBot="1" x14ac:dyDescent="0.3">
      <c r="A9" s="8" t="s">
        <v>14</v>
      </c>
      <c r="B9" s="10" t="s">
        <v>267</v>
      </c>
      <c r="C9" s="79"/>
      <c r="D9" s="80"/>
      <c r="E9" s="57">
        <f>SUM(E10+E77+E78)</f>
        <v>1704804.69</v>
      </c>
      <c r="F9" s="26">
        <v>1</v>
      </c>
      <c r="G9" s="19">
        <f>SUM(G10+G77+G78)</f>
        <v>1</v>
      </c>
      <c r="H9" s="30"/>
      <c r="I9" s="36"/>
      <c r="J9" s="37"/>
    </row>
    <row r="10" spans="1:10" ht="15" x14ac:dyDescent="0.25">
      <c r="A10" s="17" t="s">
        <v>15</v>
      </c>
      <c r="B10" s="18" t="s">
        <v>223</v>
      </c>
      <c r="C10" s="81"/>
      <c r="D10" s="82"/>
      <c r="E10" s="58">
        <f>SUM(E11+E19)</f>
        <v>1629832.4</v>
      </c>
      <c r="F10" s="24">
        <v>2</v>
      </c>
      <c r="G10" s="20">
        <f t="shared" ref="G10:G23" si="0">E10/$E$9</f>
        <v>0.95602294477498184</v>
      </c>
      <c r="H10" s="31"/>
      <c r="I10" s="31"/>
      <c r="J10" s="38"/>
    </row>
    <row r="11" spans="1:10" ht="15" x14ac:dyDescent="0.25">
      <c r="A11" s="45" t="s">
        <v>16</v>
      </c>
      <c r="B11" s="18" t="s">
        <v>224</v>
      </c>
      <c r="C11" s="83"/>
      <c r="D11" s="46"/>
      <c r="E11" s="60">
        <f>SUM(E12+E15+E17)</f>
        <v>49990</v>
      </c>
      <c r="F11" s="53">
        <v>3</v>
      </c>
      <c r="G11" s="54">
        <f t="shared" si="0"/>
        <v>2.932300708299905E-2</v>
      </c>
      <c r="H11" s="32"/>
      <c r="I11" s="32"/>
      <c r="J11" s="38"/>
    </row>
    <row r="12" spans="1:10" ht="15" x14ac:dyDescent="0.25">
      <c r="A12" s="45" t="s">
        <v>17</v>
      </c>
      <c r="B12" s="73" t="s">
        <v>225</v>
      </c>
      <c r="C12" s="83"/>
      <c r="D12" s="46"/>
      <c r="E12" s="60">
        <f>SUM(E13:E14)</f>
        <v>49990</v>
      </c>
      <c r="F12" s="53">
        <v>4</v>
      </c>
      <c r="G12" s="54">
        <f t="shared" si="0"/>
        <v>2.932300708299905E-2</v>
      </c>
      <c r="H12" s="32"/>
      <c r="I12" s="46"/>
      <c r="J12" s="38"/>
    </row>
    <row r="13" spans="1:10" ht="75" x14ac:dyDescent="0.25">
      <c r="A13" s="72" t="s">
        <v>18</v>
      </c>
      <c r="B13" s="144" t="s">
        <v>219</v>
      </c>
      <c r="C13" s="97">
        <v>49990</v>
      </c>
      <c r="D13" s="97">
        <v>1</v>
      </c>
      <c r="E13" s="66">
        <f>SUM(C13*D13)</f>
        <v>49990</v>
      </c>
      <c r="F13" s="47"/>
      <c r="G13" s="48">
        <f t="shared" si="0"/>
        <v>2.932300708299905E-2</v>
      </c>
      <c r="H13" s="34"/>
      <c r="I13" s="66" t="s">
        <v>19</v>
      </c>
      <c r="J13" s="113" t="s">
        <v>285</v>
      </c>
    </row>
    <row r="14" spans="1:10" ht="15.75" x14ac:dyDescent="0.25">
      <c r="A14" s="72" t="s">
        <v>20</v>
      </c>
      <c r="B14" s="109"/>
      <c r="C14" s="110"/>
      <c r="D14" s="98"/>
      <c r="E14" s="66">
        <f>SUM(C14*D14)</f>
        <v>0</v>
      </c>
      <c r="F14" s="47"/>
      <c r="G14" s="48">
        <f t="shared" si="0"/>
        <v>0</v>
      </c>
      <c r="H14" s="34"/>
      <c r="I14" s="66"/>
      <c r="J14" s="49"/>
    </row>
    <row r="15" spans="1:10" ht="15" x14ac:dyDescent="0.25">
      <c r="A15" s="45" t="s">
        <v>21</v>
      </c>
      <c r="B15" s="74" t="s">
        <v>268</v>
      </c>
      <c r="C15" s="84"/>
      <c r="D15" s="46"/>
      <c r="E15" s="75">
        <f>SUM(E16:E16)</f>
        <v>0</v>
      </c>
      <c r="F15" s="53">
        <v>4</v>
      </c>
      <c r="G15" s="54">
        <f t="shared" si="0"/>
        <v>0</v>
      </c>
      <c r="H15" s="32"/>
      <c r="I15" s="46"/>
      <c r="J15" s="38"/>
    </row>
    <row r="16" spans="1:10" ht="15" x14ac:dyDescent="0.25">
      <c r="A16" s="72" t="s">
        <v>22</v>
      </c>
      <c r="B16" s="99"/>
      <c r="C16" s="100"/>
      <c r="D16" s="100"/>
      <c r="E16" s="59">
        <f>SUM(C16*D16)</f>
        <v>0</v>
      </c>
      <c r="F16" s="47"/>
      <c r="G16" s="48">
        <f t="shared" si="0"/>
        <v>0</v>
      </c>
      <c r="H16" s="34"/>
      <c r="I16" s="66"/>
      <c r="J16" s="49"/>
    </row>
    <row r="17" spans="1:10" ht="15" x14ac:dyDescent="0.25">
      <c r="A17" s="45" t="s">
        <v>23</v>
      </c>
      <c r="B17" s="74" t="s">
        <v>269</v>
      </c>
      <c r="C17" s="84"/>
      <c r="D17" s="46"/>
      <c r="E17" s="75">
        <f>SUM(E18:E18)</f>
        <v>0</v>
      </c>
      <c r="F17" s="53">
        <v>4</v>
      </c>
      <c r="G17" s="54">
        <f t="shared" si="0"/>
        <v>0</v>
      </c>
      <c r="H17" s="32"/>
      <c r="I17" s="46"/>
      <c r="J17" s="38"/>
    </row>
    <row r="18" spans="1:10" ht="15" x14ac:dyDescent="0.25">
      <c r="A18" s="27" t="s">
        <v>24</v>
      </c>
      <c r="B18" s="50"/>
      <c r="C18" s="85"/>
      <c r="D18" s="66"/>
      <c r="E18" s="59">
        <f>SUM(C18*D18)</f>
        <v>0</v>
      </c>
      <c r="F18" s="47"/>
      <c r="G18" s="48">
        <f t="shared" si="0"/>
        <v>0</v>
      </c>
      <c r="H18" s="34"/>
      <c r="I18" s="51"/>
      <c r="J18" s="49"/>
    </row>
    <row r="19" spans="1:10" ht="15" x14ac:dyDescent="0.25">
      <c r="A19" s="45" t="s">
        <v>25</v>
      </c>
      <c r="B19" s="74" t="s">
        <v>226</v>
      </c>
      <c r="C19" s="84"/>
      <c r="D19" s="46"/>
      <c r="E19" s="75">
        <f>SUM(E20+E46+E49+E63+E65+E66+E75)</f>
        <v>1579842.4</v>
      </c>
      <c r="F19" s="53">
        <v>3</v>
      </c>
      <c r="G19" s="54">
        <f t="shared" si="0"/>
        <v>0.92669993769198278</v>
      </c>
      <c r="H19" s="32"/>
      <c r="I19" s="32"/>
      <c r="J19" s="38"/>
    </row>
    <row r="20" spans="1:10" ht="15" x14ac:dyDescent="0.25">
      <c r="A20" s="45" t="s">
        <v>26</v>
      </c>
      <c r="B20" s="73" t="s">
        <v>227</v>
      </c>
      <c r="C20" s="83"/>
      <c r="D20" s="46"/>
      <c r="E20" s="60">
        <f>SUM(E21+E35+E38+E41+E42)</f>
        <v>785792.4</v>
      </c>
      <c r="F20" s="53">
        <v>4</v>
      </c>
      <c r="G20" s="54">
        <f t="shared" si="0"/>
        <v>0.46092810784090466</v>
      </c>
      <c r="H20" s="32"/>
      <c r="I20" s="32"/>
      <c r="J20" s="38"/>
    </row>
    <row r="21" spans="1:10" ht="15" x14ac:dyDescent="0.25">
      <c r="A21" s="45" t="s">
        <v>27</v>
      </c>
      <c r="B21" s="73" t="s">
        <v>230</v>
      </c>
      <c r="C21" s="83"/>
      <c r="D21" s="46"/>
      <c r="E21" s="60">
        <f>SUM(E22+E24+E27+E34)</f>
        <v>703050</v>
      </c>
      <c r="F21" s="53">
        <v>5</v>
      </c>
      <c r="G21" s="54">
        <f t="shared" si="0"/>
        <v>0.41239328125029973</v>
      </c>
      <c r="H21" s="32"/>
      <c r="I21" s="32"/>
      <c r="J21" s="38"/>
    </row>
    <row r="22" spans="1:10" ht="15" x14ac:dyDescent="0.25">
      <c r="A22" s="45" t="s">
        <v>28</v>
      </c>
      <c r="B22" s="73" t="s">
        <v>270</v>
      </c>
      <c r="C22" s="83"/>
      <c r="D22" s="46"/>
      <c r="E22" s="60">
        <f>SUM(E23:E23)</f>
        <v>0</v>
      </c>
      <c r="F22" s="53">
        <v>6</v>
      </c>
      <c r="G22" s="54">
        <f t="shared" si="0"/>
        <v>0</v>
      </c>
      <c r="H22" s="32"/>
      <c r="I22" s="46"/>
      <c r="J22" s="38"/>
    </row>
    <row r="23" spans="1:10" ht="15" x14ac:dyDescent="0.25">
      <c r="A23" s="72" t="s">
        <v>29</v>
      </c>
      <c r="B23" s="99"/>
      <c r="C23" s="100"/>
      <c r="D23" s="100"/>
      <c r="E23" s="67">
        <f t="shared" ref="E23" si="1">SUM(C23*D23)</f>
        <v>0</v>
      </c>
      <c r="F23" s="47"/>
      <c r="G23" s="48">
        <f t="shared" si="0"/>
        <v>0</v>
      </c>
      <c r="H23" s="34"/>
      <c r="I23" s="66"/>
      <c r="J23" s="49"/>
    </row>
    <row r="24" spans="1:10" ht="15" x14ac:dyDescent="0.25">
      <c r="A24" s="45" t="s">
        <v>30</v>
      </c>
      <c r="B24" s="73" t="s">
        <v>228</v>
      </c>
      <c r="C24" s="83"/>
      <c r="D24" s="46"/>
      <c r="E24" s="60">
        <f>SUM(E25:E26)</f>
        <v>244800</v>
      </c>
      <c r="F24" s="53">
        <v>6</v>
      </c>
      <c r="G24" s="54">
        <f t="shared" ref="G24:G45" si="2">E24/$E$9</f>
        <v>0.14359416151066548</v>
      </c>
      <c r="H24" s="32"/>
      <c r="I24" s="46"/>
      <c r="J24" s="38"/>
    </row>
    <row r="25" spans="1:10" ht="15" x14ac:dyDescent="0.25">
      <c r="A25" s="72" t="s">
        <v>31</v>
      </c>
      <c r="B25" s="114" t="s">
        <v>212</v>
      </c>
      <c r="C25" s="100">
        <v>340</v>
      </c>
      <c r="D25" s="115">
        <v>720</v>
      </c>
      <c r="E25" s="66">
        <f t="shared" ref="E25:E26" si="3">SUM(C25*D25)</f>
        <v>244800</v>
      </c>
      <c r="F25" s="47"/>
      <c r="G25" s="48">
        <f t="shared" si="2"/>
        <v>0.14359416151066548</v>
      </c>
      <c r="H25" s="34"/>
      <c r="I25" s="66" t="s">
        <v>32</v>
      </c>
      <c r="J25" s="49" t="s">
        <v>185</v>
      </c>
    </row>
    <row r="26" spans="1:10" ht="15" x14ac:dyDescent="0.25">
      <c r="A26" s="72" t="s">
        <v>33</v>
      </c>
      <c r="B26" s="99"/>
      <c r="C26" s="100">
        <v>0</v>
      </c>
      <c r="D26" s="100">
        <v>0</v>
      </c>
      <c r="E26" s="66">
        <f t="shared" si="3"/>
        <v>0</v>
      </c>
      <c r="F26" s="47"/>
      <c r="G26" s="48">
        <f t="shared" si="2"/>
        <v>0</v>
      </c>
      <c r="H26" s="34"/>
      <c r="I26" s="66"/>
      <c r="J26" s="49"/>
    </row>
    <row r="27" spans="1:10" ht="15" x14ac:dyDescent="0.25">
      <c r="A27" s="45" t="s">
        <v>34</v>
      </c>
      <c r="B27" s="73" t="s">
        <v>229</v>
      </c>
      <c r="C27" s="83"/>
      <c r="D27" s="46"/>
      <c r="E27" s="60">
        <f>SUM(E28:E33)</f>
        <v>458250</v>
      </c>
      <c r="F27" s="53">
        <v>6</v>
      </c>
      <c r="G27" s="54">
        <f t="shared" si="2"/>
        <v>0.26879911973963422</v>
      </c>
      <c r="H27" s="32"/>
      <c r="I27" s="46"/>
      <c r="J27" s="38"/>
    </row>
    <row r="28" spans="1:10" ht="15" x14ac:dyDescent="0.25">
      <c r="A28" s="72" t="s">
        <v>35</v>
      </c>
      <c r="B28" s="99" t="s">
        <v>213</v>
      </c>
      <c r="C28" s="100">
        <v>260</v>
      </c>
      <c r="D28" s="100">
        <v>960</v>
      </c>
      <c r="E28" s="68">
        <f t="shared" ref="E28:E33" si="4">SUM(C28*D28)</f>
        <v>249600</v>
      </c>
      <c r="F28" s="47"/>
      <c r="G28" s="48">
        <f t="shared" si="2"/>
        <v>0.14640973330499227</v>
      </c>
      <c r="H28" s="34"/>
      <c r="I28" s="66" t="s">
        <v>19</v>
      </c>
      <c r="J28" s="49" t="s">
        <v>185</v>
      </c>
    </row>
    <row r="29" spans="1:10" ht="15" x14ac:dyDescent="0.25">
      <c r="A29" s="72" t="s">
        <v>36</v>
      </c>
      <c r="B29" s="99" t="s">
        <v>214</v>
      </c>
      <c r="C29" s="100">
        <v>214</v>
      </c>
      <c r="D29" s="100">
        <v>0</v>
      </c>
      <c r="E29" s="68">
        <f t="shared" si="4"/>
        <v>0</v>
      </c>
      <c r="F29" s="47"/>
      <c r="G29" s="48">
        <f t="shared" si="2"/>
        <v>0</v>
      </c>
      <c r="H29" s="34"/>
      <c r="I29" s="66" t="s">
        <v>19</v>
      </c>
      <c r="J29" s="49" t="s">
        <v>185</v>
      </c>
    </row>
    <row r="30" spans="1:10" ht="15" x14ac:dyDescent="0.25">
      <c r="A30" s="72" t="s">
        <v>37</v>
      </c>
      <c r="B30" s="99" t="s">
        <v>215</v>
      </c>
      <c r="C30" s="100">
        <v>260</v>
      </c>
      <c r="D30" s="100">
        <v>280</v>
      </c>
      <c r="E30" s="68">
        <f t="shared" si="4"/>
        <v>72800</v>
      </c>
      <c r="F30" s="47"/>
      <c r="G30" s="48">
        <f t="shared" si="2"/>
        <v>4.2702838880622741E-2</v>
      </c>
      <c r="H30" s="34"/>
      <c r="I30" s="66" t="s">
        <v>19</v>
      </c>
      <c r="J30" s="49" t="s">
        <v>185</v>
      </c>
    </row>
    <row r="31" spans="1:10" ht="15" x14ac:dyDescent="0.25">
      <c r="A31" s="72" t="s">
        <v>38</v>
      </c>
      <c r="B31" s="99" t="s">
        <v>216</v>
      </c>
      <c r="C31" s="100">
        <v>214</v>
      </c>
      <c r="D31" s="100">
        <v>0</v>
      </c>
      <c r="E31" s="68">
        <f t="shared" si="4"/>
        <v>0</v>
      </c>
      <c r="F31" s="47"/>
      <c r="G31" s="48">
        <f t="shared" si="2"/>
        <v>0</v>
      </c>
      <c r="H31" s="34"/>
      <c r="I31" s="66" t="s">
        <v>19</v>
      </c>
      <c r="J31" s="49" t="s">
        <v>185</v>
      </c>
    </row>
    <row r="32" spans="1:10" ht="30" x14ac:dyDescent="0.25">
      <c r="A32" s="72" t="s">
        <v>39</v>
      </c>
      <c r="B32" s="114" t="s">
        <v>217</v>
      </c>
      <c r="C32" s="115">
        <v>309</v>
      </c>
      <c r="D32" s="100">
        <v>400</v>
      </c>
      <c r="E32" s="68">
        <f t="shared" si="4"/>
        <v>123600</v>
      </c>
      <c r="F32" s="47"/>
      <c r="G32" s="48">
        <f t="shared" si="2"/>
        <v>7.2500973703914437E-2</v>
      </c>
      <c r="H32" s="34"/>
      <c r="I32" s="66" t="s">
        <v>40</v>
      </c>
      <c r="J32" s="112" t="s">
        <v>184</v>
      </c>
    </row>
    <row r="33" spans="1:10" ht="15" x14ac:dyDescent="0.25">
      <c r="A33" s="72" t="s">
        <v>41</v>
      </c>
      <c r="B33" s="99" t="s">
        <v>218</v>
      </c>
      <c r="C33" s="100">
        <v>245</v>
      </c>
      <c r="D33" s="100">
        <v>50</v>
      </c>
      <c r="E33" s="68">
        <f t="shared" si="4"/>
        <v>12250</v>
      </c>
      <c r="F33" s="47"/>
      <c r="G33" s="48">
        <f t="shared" si="2"/>
        <v>7.1855738501047884E-3</v>
      </c>
      <c r="H33" s="34"/>
      <c r="I33" s="66" t="s">
        <v>32</v>
      </c>
      <c r="J33" s="49" t="s">
        <v>185</v>
      </c>
    </row>
    <row r="34" spans="1:10" ht="15" x14ac:dyDescent="0.25">
      <c r="A34" s="45" t="s">
        <v>42</v>
      </c>
      <c r="B34" s="74" t="s">
        <v>271</v>
      </c>
      <c r="C34" s="83"/>
      <c r="D34" s="46"/>
      <c r="E34" s="60">
        <v>0</v>
      </c>
      <c r="F34" s="53">
        <v>6</v>
      </c>
      <c r="G34" s="54">
        <f t="shared" si="2"/>
        <v>0</v>
      </c>
      <c r="H34" s="32"/>
      <c r="I34" s="46"/>
      <c r="J34" s="38"/>
    </row>
    <row r="35" spans="1:10" ht="15" x14ac:dyDescent="0.25">
      <c r="A35" s="45" t="s">
        <v>43</v>
      </c>
      <c r="B35" s="74" t="s">
        <v>231</v>
      </c>
      <c r="C35" s="84"/>
      <c r="D35" s="46"/>
      <c r="E35" s="75">
        <f>SUM(E36:E37)</f>
        <v>60710.400000000001</v>
      </c>
      <c r="F35" s="53">
        <v>5</v>
      </c>
      <c r="G35" s="54">
        <f t="shared" si="2"/>
        <v>3.5611352054645044E-2</v>
      </c>
      <c r="H35" s="32"/>
      <c r="I35" s="32"/>
      <c r="J35" s="38"/>
    </row>
    <row r="36" spans="1:10" ht="15" x14ac:dyDescent="0.25">
      <c r="A36" s="41" t="s">
        <v>44</v>
      </c>
      <c r="B36" s="76" t="s">
        <v>220</v>
      </c>
      <c r="C36" s="86"/>
      <c r="D36" s="29"/>
      <c r="E36" s="77">
        <f>(E24+E22)*0.248</f>
        <v>60710.400000000001</v>
      </c>
      <c r="F36" s="43">
        <v>6</v>
      </c>
      <c r="G36" s="44">
        <f t="shared" si="2"/>
        <v>3.5611352054645044E-2</v>
      </c>
      <c r="H36" s="33"/>
      <c r="I36" s="66" t="s">
        <v>32</v>
      </c>
      <c r="J36" s="35"/>
    </row>
    <row r="37" spans="1:10" ht="14.25" customHeight="1" x14ac:dyDescent="0.25">
      <c r="A37" s="41" t="s">
        <v>45</v>
      </c>
      <c r="B37" s="42" t="s">
        <v>46</v>
      </c>
      <c r="C37" s="86"/>
      <c r="D37" s="29"/>
      <c r="E37" s="77"/>
      <c r="F37" s="43">
        <v>6</v>
      </c>
      <c r="G37" s="44">
        <f t="shared" si="2"/>
        <v>0</v>
      </c>
      <c r="H37" s="33"/>
      <c r="I37" s="29"/>
      <c r="J37" s="35"/>
    </row>
    <row r="38" spans="1:10" ht="15" x14ac:dyDescent="0.25">
      <c r="A38" s="45" t="s">
        <v>47</v>
      </c>
      <c r="B38" s="74" t="s">
        <v>232</v>
      </c>
      <c r="C38" s="83"/>
      <c r="D38" s="46"/>
      <c r="E38" s="60">
        <f>SUM(E39:E40)</f>
        <v>22032</v>
      </c>
      <c r="F38" s="53">
        <v>5</v>
      </c>
      <c r="G38" s="54">
        <f t="shared" si="2"/>
        <v>1.2923474535959894E-2</v>
      </c>
      <c r="H38" s="32"/>
      <c r="I38" s="32"/>
      <c r="J38" s="38"/>
    </row>
    <row r="39" spans="1:10" ht="15" x14ac:dyDescent="0.25">
      <c r="A39" s="41" t="s">
        <v>48</v>
      </c>
      <c r="B39" s="76" t="s">
        <v>221</v>
      </c>
      <c r="C39" s="87"/>
      <c r="D39" s="29"/>
      <c r="E39" s="29">
        <f>(E24+E22)*0.09</f>
        <v>22032</v>
      </c>
      <c r="F39" s="43">
        <v>6</v>
      </c>
      <c r="G39" s="44">
        <f t="shared" si="2"/>
        <v>1.2923474535959894E-2</v>
      </c>
      <c r="H39" s="33"/>
      <c r="I39" s="66" t="s">
        <v>32</v>
      </c>
      <c r="J39" s="35"/>
    </row>
    <row r="40" spans="1:10" ht="15" x14ac:dyDescent="0.25">
      <c r="A40" s="41" t="s">
        <v>49</v>
      </c>
      <c r="B40" s="42" t="s">
        <v>272</v>
      </c>
      <c r="C40" s="86"/>
      <c r="D40" s="29"/>
      <c r="E40" s="77"/>
      <c r="F40" s="43">
        <v>6</v>
      </c>
      <c r="G40" s="44">
        <f t="shared" si="2"/>
        <v>0</v>
      </c>
      <c r="I40" s="29"/>
      <c r="J40" s="35"/>
    </row>
    <row r="41" spans="1:10" ht="15" x14ac:dyDescent="0.25">
      <c r="A41" s="45" t="s">
        <v>50</v>
      </c>
      <c r="B41" s="73" t="s">
        <v>273</v>
      </c>
      <c r="C41" s="83"/>
      <c r="D41" s="46"/>
      <c r="E41" s="60">
        <f>SUM(E22)*0.02</f>
        <v>0</v>
      </c>
      <c r="F41" s="53">
        <v>5</v>
      </c>
      <c r="G41" s="54">
        <f t="shared" si="2"/>
        <v>0</v>
      </c>
      <c r="H41" s="32"/>
      <c r="I41" s="32"/>
      <c r="J41" s="38"/>
    </row>
    <row r="42" spans="1:10" ht="15" x14ac:dyDescent="0.25">
      <c r="A42" s="45" t="s">
        <v>51</v>
      </c>
      <c r="B42" s="74" t="s">
        <v>274</v>
      </c>
      <c r="C42" s="83"/>
      <c r="D42" s="46"/>
      <c r="E42" s="60">
        <f>SUM(E43:E45)</f>
        <v>0</v>
      </c>
      <c r="F42" s="53">
        <v>5</v>
      </c>
      <c r="G42" s="54">
        <f t="shared" si="2"/>
        <v>0</v>
      </c>
      <c r="H42" s="32"/>
      <c r="I42" s="32"/>
      <c r="J42" s="38"/>
    </row>
    <row r="43" spans="1:10" ht="15" x14ac:dyDescent="0.25">
      <c r="A43" s="41" t="s">
        <v>52</v>
      </c>
      <c r="B43" s="76" t="s">
        <v>275</v>
      </c>
      <c r="C43" s="87"/>
      <c r="D43" s="29"/>
      <c r="E43" s="29">
        <f>SUM(C43*D43)</f>
        <v>0</v>
      </c>
      <c r="F43" s="43">
        <v>6</v>
      </c>
      <c r="G43" s="44">
        <f t="shared" si="2"/>
        <v>0</v>
      </c>
      <c r="H43" s="33"/>
      <c r="I43" s="29"/>
      <c r="J43" s="35"/>
    </row>
    <row r="44" spans="1:10" ht="14.25" customHeight="1" x14ac:dyDescent="0.25">
      <c r="A44" s="41" t="s">
        <v>53</v>
      </c>
      <c r="B44" s="76" t="s">
        <v>276</v>
      </c>
      <c r="C44" s="87"/>
      <c r="D44" s="29"/>
      <c r="E44" s="29">
        <v>0</v>
      </c>
      <c r="F44" s="43">
        <v>6</v>
      </c>
      <c r="G44" s="44">
        <f t="shared" si="2"/>
        <v>0</v>
      </c>
      <c r="H44" s="33"/>
      <c r="I44" s="29"/>
      <c r="J44" s="35"/>
    </row>
    <row r="45" spans="1:10" ht="15" x14ac:dyDescent="0.25">
      <c r="A45" s="41" t="s">
        <v>54</v>
      </c>
      <c r="B45" s="42" t="s">
        <v>277</v>
      </c>
      <c r="C45" s="87"/>
      <c r="D45" s="29"/>
      <c r="E45" s="29">
        <f>SUM(E22)*0.0042</f>
        <v>0</v>
      </c>
      <c r="F45" s="43">
        <v>6</v>
      </c>
      <c r="G45" s="44">
        <f t="shared" si="2"/>
        <v>0</v>
      </c>
      <c r="H45" s="33"/>
      <c r="I45" s="29"/>
      <c r="J45" s="35"/>
    </row>
    <row r="46" spans="1:10" ht="15" x14ac:dyDescent="0.25">
      <c r="A46" s="45" t="s">
        <v>55</v>
      </c>
      <c r="B46" s="73" t="s">
        <v>278</v>
      </c>
      <c r="C46" s="83"/>
      <c r="D46" s="46"/>
      <c r="E46" s="60">
        <f>SUM(E47:E48)</f>
        <v>0</v>
      </c>
      <c r="F46" s="53">
        <v>4</v>
      </c>
      <c r="G46" s="54">
        <f t="shared" ref="G46:G59" si="5">E46/$E$9</f>
        <v>0</v>
      </c>
      <c r="H46" s="32"/>
      <c r="I46" s="32"/>
      <c r="J46" s="38"/>
    </row>
    <row r="47" spans="1:10" ht="15" x14ac:dyDescent="0.25">
      <c r="A47" s="41" t="s">
        <v>56</v>
      </c>
      <c r="B47" s="42" t="s">
        <v>279</v>
      </c>
      <c r="C47" s="87"/>
      <c r="D47" s="29"/>
      <c r="E47" s="29">
        <f>SUM(C47*D47)</f>
        <v>0</v>
      </c>
      <c r="F47" s="43">
        <v>5</v>
      </c>
      <c r="G47" s="44">
        <f t="shared" si="5"/>
        <v>0</v>
      </c>
      <c r="H47" s="33"/>
      <c r="I47" s="29"/>
      <c r="J47" s="35"/>
    </row>
    <row r="48" spans="1:10" ht="15" x14ac:dyDescent="0.25">
      <c r="A48" s="41" t="s">
        <v>57</v>
      </c>
      <c r="B48" s="42" t="s">
        <v>280</v>
      </c>
      <c r="C48" s="87"/>
      <c r="D48" s="29"/>
      <c r="E48" s="29">
        <f>SUM(C48*D48)</f>
        <v>0</v>
      </c>
      <c r="F48" s="43">
        <v>5</v>
      </c>
      <c r="G48" s="44">
        <f t="shared" si="5"/>
        <v>0</v>
      </c>
      <c r="H48" s="33"/>
      <c r="I48" s="29"/>
      <c r="J48" s="35"/>
    </row>
    <row r="49" spans="1:11" ht="15" x14ac:dyDescent="0.25">
      <c r="A49" s="45" t="s">
        <v>58</v>
      </c>
      <c r="B49" s="73" t="s">
        <v>233</v>
      </c>
      <c r="C49" s="83"/>
      <c r="D49" s="46"/>
      <c r="E49" s="60">
        <f>SUM(E50+E53+E60)</f>
        <v>779050</v>
      </c>
      <c r="F49" s="53">
        <v>4</v>
      </c>
      <c r="G49" s="54">
        <f t="shared" si="5"/>
        <v>0.45697316799380699</v>
      </c>
      <c r="H49" s="32"/>
      <c r="I49" s="32"/>
      <c r="J49" s="38"/>
    </row>
    <row r="50" spans="1:11" ht="15" x14ac:dyDescent="0.25">
      <c r="A50" s="45" t="s">
        <v>59</v>
      </c>
      <c r="B50" s="73" t="s">
        <v>234</v>
      </c>
      <c r="C50" s="83"/>
      <c r="D50" s="46"/>
      <c r="E50" s="60">
        <f>SUM(E51:E52)</f>
        <v>95000</v>
      </c>
      <c r="F50" s="53">
        <v>5</v>
      </c>
      <c r="G50" s="54">
        <f t="shared" si="5"/>
        <v>5.5724858429384072E-2</v>
      </c>
      <c r="H50" s="32"/>
      <c r="I50" s="46"/>
      <c r="J50" s="38"/>
    </row>
    <row r="51" spans="1:11" ht="78" customHeight="1" x14ac:dyDescent="0.25">
      <c r="A51" s="72" t="s">
        <v>60</v>
      </c>
      <c r="B51" s="99" t="s">
        <v>264</v>
      </c>
      <c r="C51" s="98">
        <v>4000</v>
      </c>
      <c r="D51" s="98">
        <v>15</v>
      </c>
      <c r="E51" s="70">
        <f t="shared" ref="E51:E52" si="6">SUM(C51*D51)</f>
        <v>60000</v>
      </c>
      <c r="F51" s="47"/>
      <c r="G51" s="48">
        <f t="shared" si="5"/>
        <v>3.519464742908468E-2</v>
      </c>
      <c r="H51" s="34"/>
      <c r="I51" s="66" t="s">
        <v>32</v>
      </c>
      <c r="J51" s="112" t="s">
        <v>206</v>
      </c>
    </row>
    <row r="52" spans="1:11" ht="78" customHeight="1" x14ac:dyDescent="0.25">
      <c r="A52" s="72" t="s">
        <v>282</v>
      </c>
      <c r="B52" s="102" t="s">
        <v>110</v>
      </c>
      <c r="C52" s="98">
        <v>35000</v>
      </c>
      <c r="D52" s="98">
        <v>1</v>
      </c>
      <c r="E52" s="70">
        <f t="shared" si="6"/>
        <v>35000</v>
      </c>
      <c r="F52" s="47"/>
      <c r="G52" s="48">
        <f t="shared" si="5"/>
        <v>2.0530211000299396E-2</v>
      </c>
      <c r="H52" s="34"/>
      <c r="I52" s="66" t="s">
        <v>64</v>
      </c>
      <c r="J52" s="112" t="s">
        <v>286</v>
      </c>
    </row>
    <row r="53" spans="1:11" ht="15" x14ac:dyDescent="0.25">
      <c r="A53" s="45" t="s">
        <v>61</v>
      </c>
      <c r="B53" s="73" t="s">
        <v>222</v>
      </c>
      <c r="C53" s="83"/>
      <c r="D53" s="46"/>
      <c r="E53" s="60">
        <f>SUM(E54:E59)</f>
        <v>584400</v>
      </c>
      <c r="F53" s="53">
        <v>5</v>
      </c>
      <c r="G53" s="54">
        <f t="shared" si="5"/>
        <v>0.34279586595928474</v>
      </c>
      <c r="H53" s="32"/>
      <c r="I53" s="46"/>
      <c r="J53" s="38"/>
    </row>
    <row r="54" spans="1:11" ht="45" x14ac:dyDescent="0.25">
      <c r="A54" s="103" t="s">
        <v>62</v>
      </c>
      <c r="B54" s="104" t="s">
        <v>289</v>
      </c>
      <c r="C54" s="124">
        <v>281350</v>
      </c>
      <c r="D54" s="97">
        <v>1</v>
      </c>
      <c r="E54" s="66">
        <f t="shared" ref="E54:E59" si="7">SUM(C54*D54)</f>
        <v>281350</v>
      </c>
      <c r="F54" s="47"/>
      <c r="G54" s="48">
        <f t="shared" si="5"/>
        <v>0.16503356756954957</v>
      </c>
      <c r="H54" s="34"/>
      <c r="I54" s="66" t="s">
        <v>64</v>
      </c>
      <c r="J54" s="113" t="s">
        <v>288</v>
      </c>
    </row>
    <row r="55" spans="1:11" ht="60" x14ac:dyDescent="0.25">
      <c r="A55" s="103" t="s">
        <v>65</v>
      </c>
      <c r="B55" s="103" t="s">
        <v>235</v>
      </c>
      <c r="C55" s="125">
        <v>35000</v>
      </c>
      <c r="D55" s="97">
        <v>1</v>
      </c>
      <c r="E55" s="97">
        <f t="shared" si="7"/>
        <v>35000</v>
      </c>
      <c r="F55" s="66"/>
      <c r="G55" s="48">
        <f t="shared" si="5"/>
        <v>2.0530211000299396E-2</v>
      </c>
      <c r="H55" s="48"/>
      <c r="I55" s="34" t="s">
        <v>19</v>
      </c>
      <c r="J55" s="112" t="s">
        <v>287</v>
      </c>
      <c r="K55" s="113"/>
    </row>
    <row r="56" spans="1:11" ht="15.75" x14ac:dyDescent="0.25">
      <c r="A56" s="72" t="s">
        <v>67</v>
      </c>
      <c r="B56" s="104" t="s">
        <v>260</v>
      </c>
      <c r="C56" s="97">
        <v>232050</v>
      </c>
      <c r="D56" s="97">
        <v>1</v>
      </c>
      <c r="E56" s="66">
        <f t="shared" si="7"/>
        <v>232050</v>
      </c>
      <c r="F56" s="47"/>
      <c r="G56" s="48">
        <f t="shared" si="5"/>
        <v>0.13611529893198498</v>
      </c>
      <c r="H56" s="34"/>
      <c r="I56" s="66" t="s">
        <v>19</v>
      </c>
      <c r="J56" s="113" t="s">
        <v>265</v>
      </c>
    </row>
    <row r="57" spans="1:11" ht="45" x14ac:dyDescent="0.25">
      <c r="A57" s="72" t="s">
        <v>69</v>
      </c>
      <c r="B57" s="99" t="s">
        <v>262</v>
      </c>
      <c r="C57" s="98">
        <v>8000</v>
      </c>
      <c r="D57" s="98">
        <v>1</v>
      </c>
      <c r="E57" s="66">
        <f t="shared" si="7"/>
        <v>8000</v>
      </c>
      <c r="F57" s="47"/>
      <c r="G57" s="48">
        <f t="shared" si="5"/>
        <v>4.69261965721129E-3</v>
      </c>
      <c r="H57" s="34"/>
      <c r="I57" s="66" t="s">
        <v>19</v>
      </c>
      <c r="J57" s="113" t="s">
        <v>154</v>
      </c>
    </row>
    <row r="58" spans="1:11" ht="15" x14ac:dyDescent="0.25">
      <c r="A58" s="72" t="s">
        <v>71</v>
      </c>
      <c r="B58" s="102" t="s">
        <v>261</v>
      </c>
      <c r="C58" s="98">
        <v>2000</v>
      </c>
      <c r="D58" s="98">
        <v>10</v>
      </c>
      <c r="E58" s="66">
        <f t="shared" si="7"/>
        <v>20000</v>
      </c>
      <c r="F58" s="47"/>
      <c r="G58" s="48">
        <f t="shared" si="5"/>
        <v>1.1731549143028226E-2</v>
      </c>
      <c r="H58" s="34"/>
      <c r="I58" s="66" t="s">
        <v>103</v>
      </c>
      <c r="J58" s="49" t="s">
        <v>155</v>
      </c>
    </row>
    <row r="59" spans="1:11" ht="45" x14ac:dyDescent="0.25">
      <c r="A59" s="72" t="s">
        <v>73</v>
      </c>
      <c r="B59" s="99" t="s">
        <v>109</v>
      </c>
      <c r="C59" s="98">
        <v>8000</v>
      </c>
      <c r="D59" s="98">
        <v>1</v>
      </c>
      <c r="E59" s="66">
        <f t="shared" si="7"/>
        <v>8000</v>
      </c>
      <c r="F59" s="47"/>
      <c r="G59" s="48">
        <f t="shared" si="5"/>
        <v>4.69261965721129E-3</v>
      </c>
      <c r="H59" s="34"/>
      <c r="I59" s="66" t="s">
        <v>19</v>
      </c>
      <c r="J59" s="113" t="s">
        <v>157</v>
      </c>
    </row>
    <row r="60" spans="1:11" ht="15" x14ac:dyDescent="0.25">
      <c r="A60" s="45" t="s">
        <v>111</v>
      </c>
      <c r="B60" s="73" t="s">
        <v>263</v>
      </c>
      <c r="C60" s="83"/>
      <c r="D60" s="46"/>
      <c r="E60" s="60">
        <f>SUM(E61:E62)</f>
        <v>99650</v>
      </c>
      <c r="F60" s="53">
        <v>5</v>
      </c>
      <c r="G60" s="54">
        <f t="shared" ref="G60:G69" si="8">E60/$E$9</f>
        <v>5.8452443605138134E-2</v>
      </c>
      <c r="H60" s="32"/>
      <c r="I60" s="46"/>
      <c r="J60" s="38"/>
    </row>
    <row r="61" spans="1:11" ht="15.75" x14ac:dyDescent="0.25">
      <c r="A61" s="72" t="s">
        <v>112</v>
      </c>
      <c r="B61" s="104" t="s">
        <v>236</v>
      </c>
      <c r="C61" s="97">
        <v>79650</v>
      </c>
      <c r="D61" s="97">
        <v>1</v>
      </c>
      <c r="E61" s="66">
        <f t="shared" ref="E61" si="9">SUM(C61*D61)</f>
        <v>79650</v>
      </c>
      <c r="F61" s="47"/>
      <c r="G61" s="48">
        <f t="shared" si="8"/>
        <v>4.6720894462109912E-2</v>
      </c>
      <c r="H61" s="34"/>
      <c r="I61" s="66" t="s">
        <v>19</v>
      </c>
      <c r="J61" s="49" t="s">
        <v>266</v>
      </c>
    </row>
    <row r="62" spans="1:11" ht="15" x14ac:dyDescent="0.25">
      <c r="A62" s="72" t="s">
        <v>247</v>
      </c>
      <c r="B62" s="52" t="s">
        <v>252</v>
      </c>
      <c r="C62" s="70">
        <v>20000</v>
      </c>
      <c r="D62" s="103">
        <v>1</v>
      </c>
      <c r="E62" s="66">
        <f t="shared" ref="E62" si="10">SUM(C62*D62)</f>
        <v>20000</v>
      </c>
      <c r="F62" s="47"/>
      <c r="G62" s="48">
        <f t="shared" si="8"/>
        <v>1.1731549143028226E-2</v>
      </c>
      <c r="H62" s="34"/>
      <c r="I62" s="66" t="s">
        <v>19</v>
      </c>
      <c r="J62" s="49" t="s">
        <v>182</v>
      </c>
    </row>
    <row r="63" spans="1:11" ht="15" x14ac:dyDescent="0.25">
      <c r="A63" s="45" t="s">
        <v>125</v>
      </c>
      <c r="B63" s="73" t="s">
        <v>126</v>
      </c>
      <c r="C63" s="83"/>
      <c r="D63" s="46"/>
      <c r="E63" s="60">
        <f>SUM(E64:E64)</f>
        <v>0</v>
      </c>
      <c r="F63" s="53">
        <v>4</v>
      </c>
      <c r="G63" s="54">
        <f t="shared" si="8"/>
        <v>0</v>
      </c>
      <c r="H63" s="32"/>
      <c r="I63" s="32"/>
      <c r="J63" s="38"/>
    </row>
    <row r="64" spans="1:11" ht="15" x14ac:dyDescent="0.25">
      <c r="A64" s="72"/>
      <c r="B64" s="99"/>
      <c r="C64" s="98"/>
      <c r="D64" s="98"/>
      <c r="E64" s="66">
        <f>SUM(C64*D64)</f>
        <v>0</v>
      </c>
      <c r="F64" s="47"/>
      <c r="G64" s="48">
        <f t="shared" si="8"/>
        <v>0</v>
      </c>
      <c r="H64" s="34"/>
      <c r="I64" s="34"/>
      <c r="J64" s="49"/>
    </row>
    <row r="65" spans="1:10" ht="15" x14ac:dyDescent="0.25">
      <c r="A65" s="45" t="s">
        <v>127</v>
      </c>
      <c r="B65" s="74" t="s">
        <v>128</v>
      </c>
      <c r="C65" s="83"/>
      <c r="D65" s="46"/>
      <c r="E65" s="60">
        <v>0</v>
      </c>
      <c r="F65" s="53">
        <v>4</v>
      </c>
      <c r="G65" s="54">
        <f t="shared" si="8"/>
        <v>0</v>
      </c>
      <c r="H65" s="32"/>
      <c r="I65" s="32"/>
      <c r="J65" s="38"/>
    </row>
    <row r="66" spans="1:10" ht="15" x14ac:dyDescent="0.25">
      <c r="A66" s="45" t="s">
        <v>129</v>
      </c>
      <c r="B66" s="74" t="s">
        <v>257</v>
      </c>
      <c r="C66" s="83"/>
      <c r="D66" s="46"/>
      <c r="E66" s="60">
        <f>SUM(E67+E70+ E72)</f>
        <v>15000</v>
      </c>
      <c r="F66" s="53">
        <v>4</v>
      </c>
      <c r="G66" s="54">
        <f t="shared" si="8"/>
        <v>8.79866185727117E-3</v>
      </c>
      <c r="H66" s="32"/>
      <c r="I66" s="32"/>
      <c r="J66" s="38"/>
    </row>
    <row r="67" spans="1:10" ht="15" x14ac:dyDescent="0.25">
      <c r="A67" s="45" t="s">
        <v>130</v>
      </c>
      <c r="B67" s="73" t="s">
        <v>256</v>
      </c>
      <c r="C67" s="83"/>
      <c r="D67" s="46"/>
      <c r="E67" s="60">
        <f>SUM(E68:E69)</f>
        <v>15000</v>
      </c>
      <c r="F67" s="53">
        <v>5</v>
      </c>
      <c r="G67" s="54">
        <f t="shared" si="8"/>
        <v>8.79866185727117E-3</v>
      </c>
      <c r="H67" s="32"/>
      <c r="I67" s="46"/>
      <c r="J67" s="38"/>
    </row>
    <row r="68" spans="1:10" ht="30" x14ac:dyDescent="0.25">
      <c r="A68" s="72" t="s">
        <v>131</v>
      </c>
      <c r="B68" s="99" t="s">
        <v>253</v>
      </c>
      <c r="C68" s="98">
        <v>5000</v>
      </c>
      <c r="D68" s="98">
        <v>1</v>
      </c>
      <c r="E68" s="66">
        <f>SUM(C68*D68)</f>
        <v>5000</v>
      </c>
      <c r="F68" s="47"/>
      <c r="G68" s="48">
        <f t="shared" si="8"/>
        <v>2.9328872857570564E-3</v>
      </c>
      <c r="H68" s="34"/>
      <c r="I68" s="66" t="s">
        <v>132</v>
      </c>
      <c r="J68" s="112" t="s">
        <v>183</v>
      </c>
    </row>
    <row r="69" spans="1:10" ht="30" x14ac:dyDescent="0.25">
      <c r="A69" s="72" t="s">
        <v>281</v>
      </c>
      <c r="B69" s="42" t="s">
        <v>134</v>
      </c>
      <c r="C69" s="98">
        <v>10000</v>
      </c>
      <c r="D69" s="98">
        <v>1</v>
      </c>
      <c r="E69" s="66">
        <f>SUM(C69*D69)</f>
        <v>10000</v>
      </c>
      <c r="F69" s="47"/>
      <c r="G69" s="48">
        <f t="shared" si="8"/>
        <v>5.8657745715141128E-3</v>
      </c>
      <c r="H69" s="34"/>
      <c r="I69" s="70" t="s">
        <v>103</v>
      </c>
      <c r="J69" s="143" t="s">
        <v>283</v>
      </c>
    </row>
    <row r="70" spans="1:10" ht="15" x14ac:dyDescent="0.25">
      <c r="A70" s="45" t="s">
        <v>133</v>
      </c>
      <c r="B70" s="73" t="s">
        <v>258</v>
      </c>
      <c r="C70" s="83"/>
      <c r="D70" s="46"/>
      <c r="E70" s="60">
        <f>SUM(E71:E71)</f>
        <v>0</v>
      </c>
      <c r="F70" s="53">
        <v>5</v>
      </c>
      <c r="G70" s="54">
        <f t="shared" ref="G70:G80" si="11">E70/$E$9</f>
        <v>0</v>
      </c>
      <c r="H70" s="32"/>
      <c r="I70" s="46"/>
      <c r="J70" s="38"/>
    </row>
    <row r="71" spans="1:10" ht="15" x14ac:dyDescent="0.25">
      <c r="A71" s="41"/>
      <c r="B71" s="42"/>
      <c r="C71" s="87"/>
      <c r="D71" s="29"/>
      <c r="E71" s="29">
        <f>SUM(C71*D71)</f>
        <v>0</v>
      </c>
      <c r="F71" s="43"/>
      <c r="G71" s="44">
        <f t="shared" si="11"/>
        <v>0</v>
      </c>
      <c r="H71" s="33"/>
      <c r="I71" s="66"/>
      <c r="J71" s="116"/>
    </row>
    <row r="72" spans="1:10" ht="15" x14ac:dyDescent="0.25">
      <c r="A72" s="45" t="s">
        <v>135</v>
      </c>
      <c r="B72" s="73" t="s">
        <v>136</v>
      </c>
      <c r="C72" s="83"/>
      <c r="D72" s="46"/>
      <c r="E72" s="60">
        <f>SUM(E73:E74)</f>
        <v>0</v>
      </c>
      <c r="F72" s="53">
        <v>5</v>
      </c>
      <c r="G72" s="54">
        <f t="shared" si="11"/>
        <v>0</v>
      </c>
      <c r="H72" s="32"/>
      <c r="I72" s="46"/>
      <c r="J72" s="38"/>
    </row>
    <row r="73" spans="1:10" ht="15" x14ac:dyDescent="0.25">
      <c r="A73" s="72"/>
      <c r="B73" s="99"/>
      <c r="C73" s="98"/>
      <c r="D73" s="98"/>
      <c r="E73" s="70">
        <f>SUM(C73*D73)</f>
        <v>0</v>
      </c>
      <c r="F73" s="47"/>
      <c r="G73" s="48">
        <f t="shared" si="11"/>
        <v>0</v>
      </c>
      <c r="H73" s="34"/>
      <c r="I73" s="51"/>
      <c r="J73" s="49"/>
    </row>
    <row r="74" spans="1:10" ht="15" x14ac:dyDescent="0.25">
      <c r="A74" s="72"/>
      <c r="B74" s="99"/>
      <c r="C74" s="98"/>
      <c r="D74" s="98"/>
      <c r="E74" s="70">
        <f>SUM(C74*D74)</f>
        <v>0</v>
      </c>
      <c r="F74" s="47"/>
      <c r="G74" s="48">
        <f t="shared" si="11"/>
        <v>0</v>
      </c>
      <c r="H74" s="34"/>
      <c r="I74" s="51"/>
      <c r="J74" s="49"/>
    </row>
    <row r="75" spans="1:10" ht="15" x14ac:dyDescent="0.25">
      <c r="A75" s="45" t="s">
        <v>137</v>
      </c>
      <c r="B75" s="73" t="s">
        <v>138</v>
      </c>
      <c r="C75" s="83"/>
      <c r="D75" s="46"/>
      <c r="E75" s="60">
        <f>SUM(E76)</f>
        <v>0</v>
      </c>
      <c r="F75" s="53">
        <v>4</v>
      </c>
      <c r="G75" s="54">
        <f t="shared" si="11"/>
        <v>0</v>
      </c>
      <c r="H75" s="32"/>
      <c r="I75" s="32"/>
      <c r="J75" s="38"/>
    </row>
    <row r="76" spans="1:10" ht="15" x14ac:dyDescent="0.25">
      <c r="A76" s="72"/>
      <c r="B76" s="99"/>
      <c r="C76" s="98"/>
      <c r="D76" s="98"/>
      <c r="E76" s="71">
        <f>SUM(C76*D76)</f>
        <v>0</v>
      </c>
      <c r="F76" s="47"/>
      <c r="G76" s="48">
        <f t="shared" si="11"/>
        <v>0</v>
      </c>
      <c r="H76" s="34"/>
      <c r="I76" s="34"/>
      <c r="J76" s="49"/>
    </row>
    <row r="77" spans="1:10" ht="15" x14ac:dyDescent="0.25">
      <c r="A77" s="45" t="s">
        <v>139</v>
      </c>
      <c r="B77" s="73" t="s">
        <v>259</v>
      </c>
      <c r="C77" s="83"/>
      <c r="D77" s="46"/>
      <c r="E77" s="60">
        <v>74972.289999999994</v>
      </c>
      <c r="F77" s="53">
        <v>2</v>
      </c>
      <c r="G77" s="54">
        <f t="shared" si="11"/>
        <v>4.3977055225018179E-2</v>
      </c>
      <c r="H77" s="32"/>
      <c r="I77" s="32"/>
      <c r="J77" s="38"/>
    </row>
    <row r="78" spans="1:10" ht="15" x14ac:dyDescent="0.25">
      <c r="A78" s="45" t="s">
        <v>140</v>
      </c>
      <c r="B78" s="73" t="s">
        <v>141</v>
      </c>
      <c r="C78" s="83"/>
      <c r="D78" s="46"/>
      <c r="E78" s="60">
        <f>SUM(E79+E80)</f>
        <v>0</v>
      </c>
      <c r="F78" s="53">
        <v>2</v>
      </c>
      <c r="G78" s="54">
        <f t="shared" si="11"/>
        <v>0</v>
      </c>
      <c r="H78" s="32"/>
      <c r="I78" s="32"/>
      <c r="J78" s="38"/>
    </row>
    <row r="79" spans="1:10" ht="15" x14ac:dyDescent="0.25">
      <c r="A79" s="41" t="s">
        <v>142</v>
      </c>
      <c r="B79" s="42" t="s">
        <v>143</v>
      </c>
      <c r="C79" s="87"/>
      <c r="D79" s="29"/>
      <c r="E79" s="29">
        <v>0</v>
      </c>
      <c r="F79" s="43">
        <v>3</v>
      </c>
      <c r="G79" s="44">
        <f t="shared" si="11"/>
        <v>0</v>
      </c>
      <c r="H79" s="33"/>
      <c r="I79" s="29"/>
      <c r="J79" s="35"/>
    </row>
    <row r="80" spans="1:10" ht="15.75" thickBot="1" x14ac:dyDescent="0.3">
      <c r="A80" s="41" t="s">
        <v>144</v>
      </c>
      <c r="B80" s="78" t="s">
        <v>145</v>
      </c>
      <c r="C80" s="87"/>
      <c r="D80" s="29"/>
      <c r="E80" s="29">
        <v>0</v>
      </c>
      <c r="F80" s="43">
        <v>3</v>
      </c>
      <c r="G80" s="44">
        <f t="shared" si="11"/>
        <v>0</v>
      </c>
      <c r="H80" s="33"/>
      <c r="I80" s="29"/>
      <c r="J80" s="39"/>
    </row>
    <row r="81" spans="1:10" ht="15.75" thickBot="1" x14ac:dyDescent="0.3">
      <c r="A81" s="9" t="s">
        <v>146</v>
      </c>
      <c r="B81" s="10" t="s">
        <v>147</v>
      </c>
      <c r="C81" s="79"/>
      <c r="D81" s="88"/>
      <c r="E81" s="57">
        <v>0</v>
      </c>
      <c r="F81" s="26">
        <v>1</v>
      </c>
      <c r="G81" s="21"/>
      <c r="H81" s="30"/>
      <c r="I81" s="30"/>
      <c r="J81" s="40"/>
    </row>
    <row r="82" spans="1:10" ht="14.25" x14ac:dyDescent="0.25">
      <c r="A82" s="11"/>
      <c r="H82" s="1"/>
    </row>
    <row r="83" spans="1:10" x14ac:dyDescent="0.25">
      <c r="H83" s="1"/>
    </row>
    <row r="84" spans="1:10" x14ac:dyDescent="0.25">
      <c r="H84" s="1"/>
    </row>
    <row r="85" spans="1:10" x14ac:dyDescent="0.25">
      <c r="H85" s="1"/>
    </row>
    <row r="86" spans="1:10" x14ac:dyDescent="0.25">
      <c r="H86" s="1"/>
    </row>
    <row r="87" spans="1:10" x14ac:dyDescent="0.25">
      <c r="H87" s="1"/>
    </row>
    <row r="88" spans="1:10" x14ac:dyDescent="0.25">
      <c r="H88" s="1"/>
    </row>
    <row r="89" spans="1:10" x14ac:dyDescent="0.25">
      <c r="H89" s="1"/>
    </row>
    <row r="90" spans="1:10" x14ac:dyDescent="0.25">
      <c r="H90" s="1"/>
    </row>
    <row r="91" spans="1:10" x14ac:dyDescent="0.25">
      <c r="H91" s="1"/>
    </row>
    <row r="92" spans="1:10" x14ac:dyDescent="0.25">
      <c r="H92" s="1"/>
    </row>
    <row r="93" spans="1:10" x14ac:dyDescent="0.25">
      <c r="H93" s="1"/>
    </row>
    <row r="94" spans="1:10" x14ac:dyDescent="0.25">
      <c r="H94" s="1"/>
    </row>
    <row r="95" spans="1:10" x14ac:dyDescent="0.25">
      <c r="H95" s="1"/>
    </row>
    <row r="96" spans="1:10" x14ac:dyDescent="0.25">
      <c r="H96" s="1"/>
    </row>
    <row r="97" spans="8:8" x14ac:dyDescent="0.25">
      <c r="H97" s="1"/>
    </row>
    <row r="98" spans="8:8" x14ac:dyDescent="0.25">
      <c r="H98" s="1"/>
    </row>
    <row r="99" spans="8:8" x14ac:dyDescent="0.25">
      <c r="H99" s="1"/>
    </row>
    <row r="100" spans="8:8" x14ac:dyDescent="0.25">
      <c r="H100" s="1"/>
    </row>
    <row r="101" spans="8:8" x14ac:dyDescent="0.25">
      <c r="H101" s="1"/>
    </row>
    <row r="102" spans="8:8" x14ac:dyDescent="0.25">
      <c r="H102" s="1"/>
    </row>
    <row r="103" spans="8:8" x14ac:dyDescent="0.25">
      <c r="H103" s="1"/>
    </row>
    <row r="104" spans="8:8" x14ac:dyDescent="0.25">
      <c r="H104" s="1"/>
    </row>
    <row r="105" spans="8:8" x14ac:dyDescent="0.25">
      <c r="H105" s="1"/>
    </row>
    <row r="106" spans="8:8" x14ac:dyDescent="0.25">
      <c r="H106" s="1"/>
    </row>
    <row r="107" spans="8:8" x14ac:dyDescent="0.25">
      <c r="H107" s="1"/>
    </row>
    <row r="108" spans="8:8" x14ac:dyDescent="0.25">
      <c r="H108" s="1"/>
    </row>
    <row r="109" spans="8:8" x14ac:dyDescent="0.25">
      <c r="H109" s="1"/>
    </row>
    <row r="110" spans="8:8" x14ac:dyDescent="0.25">
      <c r="H110" s="1"/>
    </row>
    <row r="111" spans="8:8" x14ac:dyDescent="0.25">
      <c r="H111" s="1"/>
    </row>
    <row r="112" spans="8:8" x14ac:dyDescent="0.25">
      <c r="H112" s="1"/>
    </row>
    <row r="113" spans="8:8" x14ac:dyDescent="0.25">
      <c r="H113" s="1"/>
    </row>
    <row r="114" spans="8:8" x14ac:dyDescent="0.25">
      <c r="H114" s="1"/>
    </row>
    <row r="115" spans="8:8" x14ac:dyDescent="0.25">
      <c r="H115" s="1"/>
    </row>
    <row r="116" spans="8:8" x14ac:dyDescent="0.25">
      <c r="H116" s="1"/>
    </row>
    <row r="117" spans="8:8" x14ac:dyDescent="0.25">
      <c r="H117" s="1"/>
    </row>
    <row r="118" spans="8:8" x14ac:dyDescent="0.25">
      <c r="H118" s="1"/>
    </row>
    <row r="119" spans="8:8" x14ac:dyDescent="0.25">
      <c r="H119" s="1"/>
    </row>
    <row r="120" spans="8:8" x14ac:dyDescent="0.25">
      <c r="H120" s="1"/>
    </row>
    <row r="121" spans="8:8" x14ac:dyDescent="0.25">
      <c r="H121" s="1"/>
    </row>
    <row r="122" spans="8:8" x14ac:dyDescent="0.25">
      <c r="H122" s="1"/>
    </row>
    <row r="123" spans="8:8" x14ac:dyDescent="0.25">
      <c r="H123" s="1"/>
    </row>
    <row r="124" spans="8:8" x14ac:dyDescent="0.25">
      <c r="H124" s="1"/>
    </row>
    <row r="125" spans="8:8" x14ac:dyDescent="0.25">
      <c r="H125" s="1"/>
    </row>
    <row r="126" spans="8:8" x14ac:dyDescent="0.25">
      <c r="H126" s="1"/>
    </row>
    <row r="127" spans="8:8" x14ac:dyDescent="0.25">
      <c r="H127" s="1"/>
    </row>
    <row r="128" spans="8:8" x14ac:dyDescent="0.25">
      <c r="H128" s="1"/>
    </row>
    <row r="129" spans="8:8" x14ac:dyDescent="0.25">
      <c r="H129" s="1"/>
    </row>
    <row r="130" spans="8:8" x14ac:dyDescent="0.25">
      <c r="H130" s="1"/>
    </row>
    <row r="131" spans="8:8" x14ac:dyDescent="0.25">
      <c r="H131" s="1"/>
    </row>
    <row r="132" spans="8:8" x14ac:dyDescent="0.25">
      <c r="H132" s="1"/>
    </row>
    <row r="133" spans="8:8" x14ac:dyDescent="0.25">
      <c r="H133" s="1"/>
    </row>
    <row r="134" spans="8:8" x14ac:dyDescent="0.25">
      <c r="H134" s="1"/>
    </row>
    <row r="135" spans="8:8" x14ac:dyDescent="0.25">
      <c r="H135" s="1"/>
    </row>
    <row r="136" spans="8:8" x14ac:dyDescent="0.25">
      <c r="H136" s="1"/>
    </row>
    <row r="137" spans="8:8" x14ac:dyDescent="0.25">
      <c r="H137" s="1"/>
    </row>
    <row r="138" spans="8:8" x14ac:dyDescent="0.25">
      <c r="H138" s="1"/>
    </row>
    <row r="139" spans="8:8" x14ac:dyDescent="0.25">
      <c r="H139" s="1"/>
    </row>
    <row r="140" spans="8:8" x14ac:dyDescent="0.25">
      <c r="H140" s="1"/>
    </row>
    <row r="141" spans="8:8" x14ac:dyDescent="0.25">
      <c r="H141" s="1"/>
    </row>
    <row r="142" spans="8:8" x14ac:dyDescent="0.25">
      <c r="H142" s="1"/>
    </row>
    <row r="143" spans="8:8" x14ac:dyDescent="0.25">
      <c r="H143" s="1"/>
    </row>
    <row r="144" spans="8:8" x14ac:dyDescent="0.25">
      <c r="H144" s="1"/>
    </row>
    <row r="145" spans="2:8" x14ac:dyDescent="0.25">
      <c r="H145" s="1"/>
    </row>
    <row r="146" spans="2:8" x14ac:dyDescent="0.25">
      <c r="H146" s="1"/>
    </row>
    <row r="147" spans="2:8" x14ac:dyDescent="0.25">
      <c r="H147" s="1"/>
    </row>
    <row r="148" spans="2:8" x14ac:dyDescent="0.25">
      <c r="H148" s="1"/>
    </row>
    <row r="149" spans="2:8" x14ac:dyDescent="0.25">
      <c r="H149" s="1"/>
    </row>
    <row r="150" spans="2:8" x14ac:dyDescent="0.25">
      <c r="H150" s="1"/>
    </row>
    <row r="151" spans="2:8" x14ac:dyDescent="0.25">
      <c r="H151" s="1"/>
    </row>
    <row r="152" spans="2:8" x14ac:dyDescent="0.25">
      <c r="H152" s="1"/>
    </row>
    <row r="153" spans="2:8" x14ac:dyDescent="0.25">
      <c r="H153" s="1"/>
    </row>
    <row r="154" spans="2:8" x14ac:dyDescent="0.25">
      <c r="H154" s="1"/>
    </row>
    <row r="155" spans="2:8" x14ac:dyDescent="0.25">
      <c r="H155" s="1"/>
    </row>
    <row r="156" spans="2:8" x14ac:dyDescent="0.25">
      <c r="H156" s="1"/>
    </row>
    <row r="157" spans="2:8" x14ac:dyDescent="0.25">
      <c r="H157" s="1"/>
    </row>
    <row r="158" spans="2:8" x14ac:dyDescent="0.25">
      <c r="H158" s="1"/>
    </row>
    <row r="159" spans="2:8" s="4" customFormat="1" ht="15" customHeight="1" x14ac:dyDescent="0.25">
      <c r="B159" s="62"/>
      <c r="C159" s="55"/>
      <c r="D159" s="55"/>
      <c r="E159" s="55"/>
      <c r="F159" s="22"/>
      <c r="G159" s="5"/>
    </row>
    <row r="160" spans="2:8" s="4" customFormat="1" ht="15" customHeight="1" x14ac:dyDescent="0.25">
      <c r="B160" s="62"/>
      <c r="C160" s="55"/>
      <c r="D160" s="55"/>
      <c r="E160" s="55"/>
      <c r="F160" s="22"/>
      <c r="G160" s="5"/>
    </row>
    <row r="161" spans="1:8" s="4" customFormat="1" ht="15" customHeight="1" x14ac:dyDescent="0.25">
      <c r="A161" s="13"/>
      <c r="B161" s="62"/>
      <c r="C161" s="55"/>
      <c r="D161" s="55"/>
      <c r="E161" s="55"/>
      <c r="F161" s="22"/>
      <c r="G161" s="5"/>
      <c r="H161" s="5"/>
    </row>
    <row r="162" spans="1:8" s="4" customFormat="1" ht="15" customHeight="1" x14ac:dyDescent="0.25">
      <c r="A162" s="14"/>
      <c r="B162" s="15"/>
      <c r="C162" s="55"/>
      <c r="D162" s="55"/>
      <c r="E162" s="55"/>
      <c r="F162" s="22"/>
      <c r="G162" s="5"/>
      <c r="H162" s="5"/>
    </row>
    <row r="163" spans="1:8" s="4" customFormat="1" ht="15" customHeight="1" x14ac:dyDescent="0.25">
      <c r="A163" s="14"/>
      <c r="B163" s="15"/>
      <c r="C163" s="55"/>
      <c r="D163" s="55"/>
      <c r="E163" s="55"/>
      <c r="F163" s="22"/>
      <c r="G163" s="5"/>
      <c r="H163" s="5"/>
    </row>
    <row r="164" spans="1:8" s="4" customFormat="1" ht="15" customHeight="1" x14ac:dyDescent="0.25">
      <c r="A164" s="16"/>
      <c r="B164" s="15"/>
      <c r="C164" s="55"/>
      <c r="D164" s="55"/>
      <c r="E164" s="55"/>
      <c r="F164" s="22"/>
      <c r="G164" s="5"/>
      <c r="H164" s="5"/>
    </row>
    <row r="165" spans="1:8" s="4" customFormat="1" ht="15" customHeight="1" x14ac:dyDescent="0.25">
      <c r="A165" s="16"/>
      <c r="B165" s="15"/>
      <c r="C165" s="55"/>
      <c r="D165" s="55"/>
      <c r="E165" s="55"/>
      <c r="F165" s="22"/>
      <c r="G165" s="5"/>
      <c r="H165" s="5"/>
    </row>
    <row r="166" spans="1:8" s="4" customFormat="1" ht="15" customHeight="1" x14ac:dyDescent="0.25">
      <c r="A166" s="13"/>
      <c r="B166" s="62"/>
      <c r="C166" s="55"/>
      <c r="D166" s="55"/>
      <c r="E166" s="55"/>
      <c r="F166" s="22"/>
      <c r="G166" s="5"/>
      <c r="H166" s="5"/>
    </row>
    <row r="167" spans="1:8" s="4" customFormat="1" ht="15" customHeight="1" x14ac:dyDescent="0.25">
      <c r="A167" s="14"/>
      <c r="B167" s="15"/>
      <c r="C167" s="55"/>
      <c r="D167" s="55"/>
      <c r="E167" s="55"/>
      <c r="F167" s="22"/>
      <c r="G167" s="5"/>
      <c r="H167" s="5"/>
    </row>
    <row r="168" spans="1:8" s="4" customFormat="1" ht="15" customHeight="1" x14ac:dyDescent="0.25">
      <c r="A168" s="14"/>
      <c r="B168" s="15"/>
      <c r="C168" s="55"/>
      <c r="D168" s="55"/>
      <c r="E168" s="55"/>
      <c r="F168" s="22"/>
      <c r="G168" s="5"/>
      <c r="H168" s="5"/>
    </row>
    <row r="169" spans="1:8" s="4" customFormat="1" ht="15" customHeight="1" x14ac:dyDescent="0.25">
      <c r="A169" s="14"/>
      <c r="B169" s="15"/>
      <c r="C169" s="55"/>
      <c r="D169" s="55"/>
      <c r="E169" s="55"/>
      <c r="F169" s="22"/>
      <c r="G169" s="5"/>
      <c r="H169" s="5"/>
    </row>
  </sheetData>
  <mergeCells count="6">
    <mergeCell ref="G7:H7"/>
    <mergeCell ref="A1:F1"/>
    <mergeCell ref="B2:F2"/>
    <mergeCell ref="B3:F3"/>
    <mergeCell ref="B4:F4"/>
    <mergeCell ref="B5:F5"/>
  </mergeCells>
  <printOptions horizontalCentered="1"/>
  <pageMargins left="0.39370078740157483" right="0.39370078740157483" top="0.86614173228346458" bottom="0.78740157480314965" header="0.51181102362204722" footer="0.51181102362204722"/>
  <pageSetup paperSize="9" scale="79" firstPageNumber="0" fitToHeight="0" orientation="landscape" horizontalDpi="4294967295" verticalDpi="300" r:id="rId1"/>
  <headerFooter>
    <oddHeader xml:space="preserve">&amp;RPříloha č.            </oddHeader>
    <evenFooter>&amp;C2/2</even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topLeftCell="A22" workbookViewId="0">
      <selection activeCell="E10" sqref="E10"/>
    </sheetView>
  </sheetViews>
  <sheetFormatPr defaultRowHeight="15" x14ac:dyDescent="0.25"/>
  <cols>
    <col min="1" max="1" width="17" customWidth="1"/>
    <col min="2" max="2" width="62.7109375" customWidth="1"/>
    <col min="3" max="3" width="13.42578125" bestFit="1" customWidth="1"/>
    <col min="4" max="4" width="11" customWidth="1"/>
    <col min="5" max="5" width="18.7109375" customWidth="1"/>
    <col min="6" max="6" width="8" customWidth="1"/>
    <col min="7" max="7" width="24.28515625" customWidth="1"/>
    <col min="8" max="8" width="20.42578125" bestFit="1" customWidth="1"/>
    <col min="9" max="9" width="26.28515625" customWidth="1"/>
    <col min="10" max="10" width="61.7109375" customWidth="1"/>
  </cols>
  <sheetData>
    <row r="2" spans="1:10" x14ac:dyDescent="0.25">
      <c r="G2">
        <v>1741112.4</v>
      </c>
    </row>
    <row r="3" spans="1:10" ht="21" x14ac:dyDescent="0.35">
      <c r="A3" s="126" t="s">
        <v>204</v>
      </c>
    </row>
    <row r="4" spans="1:10" x14ac:dyDescent="0.25">
      <c r="A4" s="123" t="s">
        <v>186</v>
      </c>
    </row>
    <row r="5" spans="1:10" ht="15.75" thickBot="1" x14ac:dyDescent="0.3"/>
    <row r="6" spans="1:10" ht="75.75" thickBot="1" x14ac:dyDescent="0.3">
      <c r="A6" s="117" t="s">
        <v>187</v>
      </c>
      <c r="B6" s="145" t="s">
        <v>63</v>
      </c>
      <c r="C6" s="146">
        <v>15500</v>
      </c>
      <c r="D6" s="118">
        <v>1</v>
      </c>
      <c r="E6" s="119">
        <f t="shared" ref="E6:E22" si="0">SUM(C6*D6)</f>
        <v>15500</v>
      </c>
      <c r="F6" s="120"/>
      <c r="G6" s="127">
        <f>E6/$G$2</f>
        <v>8.9023546096162441E-3</v>
      </c>
      <c r="H6" s="127"/>
      <c r="I6" s="119" t="s">
        <v>64</v>
      </c>
      <c r="J6" s="121" t="s">
        <v>316</v>
      </c>
    </row>
    <row r="7" spans="1:10" ht="60.75" thickBot="1" x14ac:dyDescent="0.3">
      <c r="A7" s="122" t="s">
        <v>188</v>
      </c>
      <c r="B7" s="103" t="s">
        <v>66</v>
      </c>
      <c r="C7" s="104">
        <v>21000</v>
      </c>
      <c r="D7" s="97">
        <v>1</v>
      </c>
      <c r="E7" s="97">
        <f t="shared" si="0"/>
        <v>21000</v>
      </c>
      <c r="F7" s="66"/>
      <c r="G7" s="49">
        <f t="shared" ref="G7:G23" si="1">E7/$G$2</f>
        <v>1.2061254632383297E-2</v>
      </c>
      <c r="H7" s="49"/>
      <c r="I7" s="49" t="s">
        <v>64</v>
      </c>
      <c r="J7" s="121" t="s">
        <v>314</v>
      </c>
    </row>
    <row r="8" spans="1:10" ht="75" x14ac:dyDescent="0.25">
      <c r="A8" s="122" t="s">
        <v>189</v>
      </c>
      <c r="B8" s="103" t="s">
        <v>68</v>
      </c>
      <c r="C8" s="104">
        <v>16000</v>
      </c>
      <c r="D8" s="97">
        <v>1</v>
      </c>
      <c r="E8" s="97">
        <f t="shared" si="0"/>
        <v>16000</v>
      </c>
      <c r="F8" s="66"/>
      <c r="G8" s="49">
        <f t="shared" si="1"/>
        <v>9.1895273389587025E-3</v>
      </c>
      <c r="H8" s="49"/>
      <c r="I8" s="49" t="s">
        <v>64</v>
      </c>
      <c r="J8" s="121" t="s">
        <v>317</v>
      </c>
    </row>
    <row r="9" spans="1:10" ht="30" x14ac:dyDescent="0.25">
      <c r="A9" s="122" t="s">
        <v>190</v>
      </c>
      <c r="B9" s="103" t="s">
        <v>70</v>
      </c>
      <c r="C9" s="105">
        <v>10000</v>
      </c>
      <c r="D9" s="97">
        <v>1</v>
      </c>
      <c r="E9" s="97">
        <f t="shared" si="0"/>
        <v>10000</v>
      </c>
      <c r="F9" s="66"/>
      <c r="G9" s="49">
        <f t="shared" si="1"/>
        <v>5.7434545868491893E-3</v>
      </c>
      <c r="H9" s="49"/>
      <c r="I9" s="49" t="s">
        <v>64</v>
      </c>
      <c r="J9" s="136" t="s">
        <v>211</v>
      </c>
    </row>
    <row r="10" spans="1:10" ht="30" x14ac:dyDescent="0.25">
      <c r="A10" s="122" t="s">
        <v>191</v>
      </c>
      <c r="B10" s="103" t="s">
        <v>72</v>
      </c>
      <c r="C10" s="105">
        <v>9000</v>
      </c>
      <c r="D10" s="97">
        <v>1</v>
      </c>
      <c r="E10" s="97">
        <f t="shared" si="0"/>
        <v>9000</v>
      </c>
      <c r="F10" s="66"/>
      <c r="G10" s="49">
        <f t="shared" si="1"/>
        <v>5.1691091281642707E-3</v>
      </c>
      <c r="H10" s="49"/>
      <c r="I10" s="49" t="s">
        <v>64</v>
      </c>
      <c r="J10" s="136" t="s">
        <v>211</v>
      </c>
    </row>
    <row r="11" spans="1:10" ht="30.75" thickBot="1" x14ac:dyDescent="0.3">
      <c r="A11" s="122" t="s">
        <v>192</v>
      </c>
      <c r="B11" s="103" t="s">
        <v>74</v>
      </c>
      <c r="C11" s="105">
        <v>2000</v>
      </c>
      <c r="D11" s="97">
        <v>1</v>
      </c>
      <c r="E11" s="97">
        <f t="shared" si="0"/>
        <v>2000</v>
      </c>
      <c r="F11" s="66"/>
      <c r="G11" s="49">
        <f t="shared" si="1"/>
        <v>1.1486909173698378E-3</v>
      </c>
      <c r="H11" s="49"/>
      <c r="I11" s="49" t="s">
        <v>64</v>
      </c>
      <c r="J11" s="136" t="s">
        <v>211</v>
      </c>
    </row>
    <row r="12" spans="1:10" ht="60" x14ac:dyDescent="0.25">
      <c r="A12" s="122" t="s">
        <v>193</v>
      </c>
      <c r="B12" s="103" t="s">
        <v>75</v>
      </c>
      <c r="C12" s="105">
        <v>11500</v>
      </c>
      <c r="D12" s="97">
        <v>1</v>
      </c>
      <c r="E12" s="97">
        <f t="shared" si="0"/>
        <v>11500</v>
      </c>
      <c r="F12" s="66"/>
      <c r="G12" s="49">
        <f t="shared" si="1"/>
        <v>6.604972774876568E-3</v>
      </c>
      <c r="H12" s="49"/>
      <c r="I12" s="49" t="s">
        <v>64</v>
      </c>
      <c r="J12" s="121" t="s">
        <v>314</v>
      </c>
    </row>
    <row r="13" spans="1:10" ht="30" x14ac:dyDescent="0.25">
      <c r="A13" s="122" t="s">
        <v>194</v>
      </c>
      <c r="B13" s="103" t="s">
        <v>76</v>
      </c>
      <c r="C13" s="105">
        <v>1000</v>
      </c>
      <c r="D13" s="97">
        <v>1</v>
      </c>
      <c r="E13" s="97">
        <f t="shared" si="0"/>
        <v>1000</v>
      </c>
      <c r="F13" s="66"/>
      <c r="G13" s="49">
        <f t="shared" si="1"/>
        <v>5.7434545868491891E-4</v>
      </c>
      <c r="H13" s="49"/>
      <c r="I13" s="49" t="s">
        <v>64</v>
      </c>
      <c r="J13" s="136" t="s">
        <v>211</v>
      </c>
    </row>
    <row r="14" spans="1:10" ht="30.75" thickBot="1" x14ac:dyDescent="0.3">
      <c r="A14" s="122" t="s">
        <v>195</v>
      </c>
      <c r="B14" s="103" t="s">
        <v>77</v>
      </c>
      <c r="C14" s="105">
        <v>2500</v>
      </c>
      <c r="D14" s="97">
        <v>1</v>
      </c>
      <c r="E14" s="97">
        <f t="shared" si="0"/>
        <v>2500</v>
      </c>
      <c r="F14" s="66"/>
      <c r="G14" s="49">
        <f t="shared" si="1"/>
        <v>1.4358636467122973E-3</v>
      </c>
      <c r="H14" s="49"/>
      <c r="I14" s="49" t="s">
        <v>64</v>
      </c>
      <c r="J14" s="136" t="s">
        <v>211</v>
      </c>
    </row>
    <row r="15" spans="1:10" ht="75" x14ac:dyDescent="0.25">
      <c r="A15" s="122" t="s">
        <v>196</v>
      </c>
      <c r="B15" s="103" t="s">
        <v>78</v>
      </c>
      <c r="C15" s="105">
        <v>39850</v>
      </c>
      <c r="D15" s="97">
        <v>1</v>
      </c>
      <c r="E15" s="97">
        <f t="shared" si="0"/>
        <v>39850</v>
      </c>
      <c r="F15" s="66"/>
      <c r="G15" s="49">
        <f t="shared" si="1"/>
        <v>2.288766652859402E-2</v>
      </c>
      <c r="H15" s="49"/>
      <c r="I15" s="49" t="s">
        <v>64</v>
      </c>
      <c r="J15" s="121" t="s">
        <v>318</v>
      </c>
    </row>
    <row r="16" spans="1:10" ht="45.75" thickBot="1" x14ac:dyDescent="0.3">
      <c r="A16" s="122" t="s">
        <v>197</v>
      </c>
      <c r="B16" s="103" t="s">
        <v>79</v>
      </c>
      <c r="C16" s="105">
        <v>30000</v>
      </c>
      <c r="D16" s="97">
        <v>1</v>
      </c>
      <c r="E16" s="97">
        <f t="shared" si="0"/>
        <v>30000</v>
      </c>
      <c r="F16" s="66"/>
      <c r="G16" s="49">
        <f t="shared" si="1"/>
        <v>1.7230363760547568E-2</v>
      </c>
      <c r="H16" s="49"/>
      <c r="I16" s="49" t="s">
        <v>64</v>
      </c>
      <c r="J16" s="136" t="s">
        <v>315</v>
      </c>
    </row>
    <row r="17" spans="1:10" ht="75" x14ac:dyDescent="0.25">
      <c r="A17" s="122" t="s">
        <v>198</v>
      </c>
      <c r="B17" s="103" t="s">
        <v>80</v>
      </c>
      <c r="C17" s="105">
        <v>30000</v>
      </c>
      <c r="D17" s="97">
        <v>1</v>
      </c>
      <c r="E17" s="97">
        <f t="shared" si="0"/>
        <v>30000</v>
      </c>
      <c r="F17" s="66"/>
      <c r="G17" s="49">
        <f t="shared" si="1"/>
        <v>1.7230363760547568E-2</v>
      </c>
      <c r="H17" s="49"/>
      <c r="I17" s="49" t="s">
        <v>64</v>
      </c>
      <c r="J17" s="121" t="s">
        <v>318</v>
      </c>
    </row>
    <row r="18" spans="1:10" ht="30.75" thickBot="1" x14ac:dyDescent="0.3">
      <c r="A18" s="122" t="s">
        <v>199</v>
      </c>
      <c r="B18" s="103" t="s">
        <v>81</v>
      </c>
      <c r="C18" s="105">
        <v>7000</v>
      </c>
      <c r="D18" s="97">
        <v>1</v>
      </c>
      <c r="E18" s="97">
        <f t="shared" si="0"/>
        <v>7000</v>
      </c>
      <c r="F18" s="66"/>
      <c r="G18" s="49">
        <f t="shared" si="1"/>
        <v>4.0204182107944327E-3</v>
      </c>
      <c r="H18" s="49"/>
      <c r="I18" s="49" t="s">
        <v>64</v>
      </c>
      <c r="J18" s="136" t="s">
        <v>211</v>
      </c>
    </row>
    <row r="19" spans="1:10" ht="75" x14ac:dyDescent="0.25">
      <c r="A19" s="122" t="s">
        <v>200</v>
      </c>
      <c r="B19" s="103" t="s">
        <v>284</v>
      </c>
      <c r="C19" s="105">
        <v>13000</v>
      </c>
      <c r="D19" s="97">
        <v>1</v>
      </c>
      <c r="E19" s="97">
        <f t="shared" si="0"/>
        <v>13000</v>
      </c>
      <c r="F19" s="66"/>
      <c r="G19" s="49">
        <f t="shared" si="1"/>
        <v>7.4664909629039459E-3</v>
      </c>
      <c r="H19" s="49"/>
      <c r="I19" s="49" t="s">
        <v>64</v>
      </c>
      <c r="J19" s="121" t="s">
        <v>318</v>
      </c>
    </row>
    <row r="20" spans="1:10" ht="30.75" thickBot="1" x14ac:dyDescent="0.3">
      <c r="A20" s="122" t="s">
        <v>201</v>
      </c>
      <c r="B20" s="103" t="s">
        <v>82</v>
      </c>
      <c r="C20" s="105">
        <v>20000</v>
      </c>
      <c r="D20" s="97">
        <v>2</v>
      </c>
      <c r="E20" s="97">
        <f t="shared" si="0"/>
        <v>40000</v>
      </c>
      <c r="F20" s="66"/>
      <c r="G20" s="49">
        <f t="shared" si="1"/>
        <v>2.2973818347396757E-2</v>
      </c>
      <c r="H20" s="49"/>
      <c r="I20" s="49" t="s">
        <v>64</v>
      </c>
      <c r="J20" s="136" t="s">
        <v>211</v>
      </c>
    </row>
    <row r="21" spans="1:10" ht="75" x14ac:dyDescent="0.25">
      <c r="A21" s="122" t="s">
        <v>202</v>
      </c>
      <c r="B21" s="103" t="s">
        <v>83</v>
      </c>
      <c r="C21" s="105">
        <v>30000</v>
      </c>
      <c r="D21" s="97">
        <v>1</v>
      </c>
      <c r="E21" s="97">
        <f t="shared" si="0"/>
        <v>30000</v>
      </c>
      <c r="F21" s="66"/>
      <c r="G21" s="49">
        <f t="shared" si="1"/>
        <v>1.7230363760547568E-2</v>
      </c>
      <c r="H21" s="49"/>
      <c r="I21" s="49" t="s">
        <v>64</v>
      </c>
      <c r="J21" s="121" t="s">
        <v>317</v>
      </c>
    </row>
    <row r="22" spans="1:10" ht="30.75" thickBot="1" x14ac:dyDescent="0.3">
      <c r="A22" s="128" t="s">
        <v>203</v>
      </c>
      <c r="B22" s="147" t="s">
        <v>84</v>
      </c>
      <c r="C22" s="129">
        <v>3000</v>
      </c>
      <c r="D22" s="130">
        <v>1</v>
      </c>
      <c r="E22" s="130">
        <f t="shared" si="0"/>
        <v>3000</v>
      </c>
      <c r="F22" s="131"/>
      <c r="G22" s="132">
        <f t="shared" si="1"/>
        <v>1.7230363760547568E-3</v>
      </c>
      <c r="H22" s="132"/>
      <c r="I22" s="132" t="s">
        <v>64</v>
      </c>
      <c r="J22" s="137" t="s">
        <v>211</v>
      </c>
    </row>
    <row r="23" spans="1:10" ht="15.75" thickBot="1" x14ac:dyDescent="0.3">
      <c r="E23" s="133">
        <f>SUM(E6:E22)</f>
        <v>281350</v>
      </c>
      <c r="F23" s="134"/>
      <c r="G23" s="135">
        <f t="shared" si="1"/>
        <v>0.16159209480100195</v>
      </c>
    </row>
  </sheetData>
  <pageMargins left="0.70866141732283472" right="0.70866141732283472" top="0.78740157480314965" bottom="0.78740157480314965" header="0.31496062992125984" footer="0.31496062992125984"/>
  <pageSetup paperSize="9" scale="8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85"/>
  <sheetViews>
    <sheetView tabSelected="1" topLeftCell="G1" workbookViewId="0">
      <selection activeCell="P8" sqref="P8"/>
    </sheetView>
  </sheetViews>
  <sheetFormatPr defaultColWidth="9.28515625" defaultRowHeight="12.75" x14ac:dyDescent="0.25"/>
  <cols>
    <col min="1" max="1" width="17" style="1" customWidth="1"/>
    <col min="2" max="2" width="62.7109375" style="65" customWidth="1"/>
    <col min="3" max="3" width="13.42578125" style="61" bestFit="1" customWidth="1"/>
    <col min="4" max="4" width="11" style="61" customWidth="1"/>
    <col min="5" max="5" width="18.7109375" style="61" customWidth="1"/>
    <col min="6" max="6" width="8" style="25" customWidth="1"/>
    <col min="7" max="7" width="24.28515625" style="12" customWidth="1"/>
    <col min="8" max="8" width="20.42578125" style="12" bestFit="1" customWidth="1"/>
    <col min="9" max="9" width="26.28515625" style="1" customWidth="1"/>
    <col min="10" max="10" width="61.7109375" style="1" customWidth="1"/>
    <col min="11" max="16384" width="9.28515625" style="1"/>
  </cols>
  <sheetData>
    <row r="2" spans="1:16384" x14ac:dyDescent="0.25">
      <c r="G2" s="25">
        <v>1741112.4</v>
      </c>
    </row>
    <row r="3" spans="1:16384" ht="15.75" x14ac:dyDescent="0.25">
      <c r="A3" s="152" t="s">
        <v>254</v>
      </c>
      <c r="B3" s="152"/>
    </row>
    <row r="4" spans="1:16384" ht="15"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row r="5" spans="1:16384" ht="60" x14ac:dyDescent="0.25">
      <c r="A5" s="72" t="s">
        <v>237</v>
      </c>
      <c r="B5" s="104" t="s">
        <v>210</v>
      </c>
      <c r="C5" s="97">
        <v>10000</v>
      </c>
      <c r="D5" s="97">
        <v>1</v>
      </c>
      <c r="E5" s="66">
        <f t="shared" ref="E5:E10" si="0">SUM(C5*D5)</f>
        <v>10000</v>
      </c>
      <c r="F5" s="47"/>
      <c r="G5" s="48">
        <f>E5/$G$2</f>
        <v>5.7434545868491893E-3</v>
      </c>
      <c r="H5" s="34"/>
      <c r="I5" s="66" t="s">
        <v>19</v>
      </c>
      <c r="J5" s="112" t="s">
        <v>171</v>
      </c>
    </row>
    <row r="6" spans="1:16384" ht="45" x14ac:dyDescent="0.25">
      <c r="A6" s="72" t="s">
        <v>238</v>
      </c>
      <c r="B6" s="107" t="s">
        <v>113</v>
      </c>
      <c r="C6" s="97">
        <v>10000</v>
      </c>
      <c r="D6" s="97">
        <v>1</v>
      </c>
      <c r="E6" s="69">
        <f t="shared" si="0"/>
        <v>10000</v>
      </c>
      <c r="F6" s="47"/>
      <c r="G6" s="48">
        <f t="shared" ref="G6:G14" si="1">E6/$G$2</f>
        <v>5.7434545868491893E-3</v>
      </c>
      <c r="H6" s="34"/>
      <c r="I6" s="66" t="s">
        <v>19</v>
      </c>
      <c r="J6" s="112" t="s">
        <v>172</v>
      </c>
    </row>
    <row r="7" spans="1:16384" ht="30" x14ac:dyDescent="0.25">
      <c r="A7" s="72" t="s">
        <v>239</v>
      </c>
      <c r="B7" s="52" t="s">
        <v>114</v>
      </c>
      <c r="C7" s="101">
        <v>5100</v>
      </c>
      <c r="D7" s="101">
        <v>1</v>
      </c>
      <c r="E7" s="70">
        <f t="shared" si="0"/>
        <v>5100</v>
      </c>
      <c r="F7" s="47"/>
      <c r="G7" s="48">
        <f t="shared" si="1"/>
        <v>2.9291618392930864E-3</v>
      </c>
      <c r="H7" s="34"/>
      <c r="I7" s="66" t="s">
        <v>19</v>
      </c>
      <c r="J7" s="112" t="s">
        <v>173</v>
      </c>
    </row>
    <row r="8" spans="1:16384" ht="45" x14ac:dyDescent="0.25">
      <c r="A8" s="72" t="s">
        <v>240</v>
      </c>
      <c r="B8" s="102" t="s">
        <v>115</v>
      </c>
      <c r="C8" s="101">
        <v>11000</v>
      </c>
      <c r="D8" s="101">
        <v>1</v>
      </c>
      <c r="E8" s="70">
        <f t="shared" si="0"/>
        <v>11000</v>
      </c>
      <c r="F8" s="47"/>
      <c r="G8" s="48">
        <f t="shared" si="1"/>
        <v>6.3178000455341079E-3</v>
      </c>
      <c r="H8" s="34"/>
      <c r="I8" s="66" t="s">
        <v>19</v>
      </c>
      <c r="J8" s="112" t="s">
        <v>174</v>
      </c>
    </row>
    <row r="9" spans="1:16384" ht="60" x14ac:dyDescent="0.25">
      <c r="A9" s="72" t="s">
        <v>241</v>
      </c>
      <c r="B9" s="52" t="s">
        <v>116</v>
      </c>
      <c r="C9" s="101">
        <v>10500</v>
      </c>
      <c r="D9" s="101">
        <v>1</v>
      </c>
      <c r="E9" s="70">
        <f t="shared" si="0"/>
        <v>10500</v>
      </c>
      <c r="F9" s="47"/>
      <c r="G9" s="48">
        <f t="shared" si="1"/>
        <v>6.0306273161916486E-3</v>
      </c>
      <c r="H9" s="34"/>
      <c r="I9" s="66" t="s">
        <v>19</v>
      </c>
      <c r="J9" s="112" t="s">
        <v>175</v>
      </c>
    </row>
    <row r="10" spans="1:16384" ht="45" x14ac:dyDescent="0.25">
      <c r="A10" s="72" t="s">
        <v>242</v>
      </c>
      <c r="B10" s="52" t="s">
        <v>117</v>
      </c>
      <c r="C10" s="101">
        <v>7350</v>
      </c>
      <c r="D10" s="101">
        <v>1</v>
      </c>
      <c r="E10" s="70">
        <f t="shared" si="0"/>
        <v>7350</v>
      </c>
      <c r="F10" s="47"/>
      <c r="G10" s="48">
        <f t="shared" si="1"/>
        <v>4.2214391213341541E-3</v>
      </c>
      <c r="H10" s="34"/>
      <c r="I10" s="66" t="s">
        <v>19</v>
      </c>
      <c r="J10" s="112" t="s">
        <v>176</v>
      </c>
    </row>
    <row r="11" spans="1:16384" ht="30" x14ac:dyDescent="0.25">
      <c r="A11" s="72" t="s">
        <v>243</v>
      </c>
      <c r="B11" s="52" t="s">
        <v>118</v>
      </c>
      <c r="C11" s="101">
        <v>5700</v>
      </c>
      <c r="D11" s="101">
        <v>1</v>
      </c>
      <c r="E11" s="70">
        <f>SUM(C11*D11)</f>
        <v>5700</v>
      </c>
      <c r="F11" s="47"/>
      <c r="G11" s="48">
        <f t="shared" si="1"/>
        <v>3.2737691145040379E-3</v>
      </c>
      <c r="H11" s="34"/>
      <c r="I11" s="66" t="s">
        <v>19</v>
      </c>
      <c r="J11" s="112" t="s">
        <v>177</v>
      </c>
    </row>
    <row r="12" spans="1:16384" ht="45" x14ac:dyDescent="0.25">
      <c r="A12" s="72" t="s">
        <v>244</v>
      </c>
      <c r="B12" s="52" t="s">
        <v>119</v>
      </c>
      <c r="C12" s="101">
        <v>1000</v>
      </c>
      <c r="D12" s="101">
        <v>10</v>
      </c>
      <c r="E12" s="69">
        <f>SUM(C12*D12)</f>
        <v>10000</v>
      </c>
      <c r="F12" s="47"/>
      <c r="G12" s="48">
        <f t="shared" si="1"/>
        <v>5.7434545868491893E-3</v>
      </c>
      <c r="H12" s="34"/>
      <c r="I12" s="66" t="s">
        <v>19</v>
      </c>
      <c r="J12" s="112" t="s">
        <v>178</v>
      </c>
    </row>
    <row r="13" spans="1:16384" ht="45" x14ac:dyDescent="0.25">
      <c r="A13" s="72" t="s">
        <v>245</v>
      </c>
      <c r="B13" s="102" t="s">
        <v>120</v>
      </c>
      <c r="C13" s="101">
        <v>5000</v>
      </c>
      <c r="D13" s="101">
        <v>1</v>
      </c>
      <c r="E13" s="69">
        <f>SUM(C13*D13)</f>
        <v>5000</v>
      </c>
      <c r="F13" s="47"/>
      <c r="G13" s="48">
        <f t="shared" si="1"/>
        <v>2.8717272934245947E-3</v>
      </c>
      <c r="H13" s="34"/>
      <c r="I13" s="66" t="s">
        <v>19</v>
      </c>
      <c r="J13" s="112" t="s">
        <v>179</v>
      </c>
    </row>
    <row r="14" spans="1:16384" ht="30" x14ac:dyDescent="0.25">
      <c r="A14" s="72" t="s">
        <v>246</v>
      </c>
      <c r="B14" s="52" t="s">
        <v>180</v>
      </c>
      <c r="C14" s="70">
        <v>5000</v>
      </c>
      <c r="D14" s="103">
        <v>1</v>
      </c>
      <c r="E14" s="66">
        <f>SUM(C14*D14)</f>
        <v>5000</v>
      </c>
      <c r="F14" s="47"/>
      <c r="G14" s="48">
        <f t="shared" si="1"/>
        <v>2.8717272934245947E-3</v>
      </c>
      <c r="H14" s="34"/>
      <c r="I14" s="66" t="s">
        <v>19</v>
      </c>
      <c r="J14" s="112" t="s">
        <v>181</v>
      </c>
    </row>
    <row r="15" spans="1:16384" ht="15" x14ac:dyDescent="0.25">
      <c r="E15" s="138">
        <f>SUM(E5:E14)</f>
        <v>79650</v>
      </c>
      <c r="F15" s="139"/>
      <c r="G15" s="49">
        <f>E15/$G$2</f>
        <v>4.5746615784253791E-2</v>
      </c>
      <c r="H15" s="1"/>
    </row>
    <row r="16" spans="1:16384" x14ac:dyDescent="0.25">
      <c r="H16" s="1"/>
    </row>
    <row r="17" spans="8:8" x14ac:dyDescent="0.25">
      <c r="H17" s="1"/>
    </row>
    <row r="18" spans="8:8" x14ac:dyDescent="0.25">
      <c r="H18" s="1"/>
    </row>
    <row r="19" spans="8:8" x14ac:dyDescent="0.25">
      <c r="H19" s="1"/>
    </row>
    <row r="20" spans="8:8" x14ac:dyDescent="0.25">
      <c r="H20" s="1"/>
    </row>
    <row r="21" spans="8:8" x14ac:dyDescent="0.25">
      <c r="H21" s="1"/>
    </row>
    <row r="22" spans="8:8" x14ac:dyDescent="0.25">
      <c r="H22" s="1"/>
    </row>
    <row r="23" spans="8:8" x14ac:dyDescent="0.25">
      <c r="H23" s="1"/>
    </row>
    <row r="24" spans="8:8" x14ac:dyDescent="0.25">
      <c r="H24" s="1"/>
    </row>
    <row r="25" spans="8:8" x14ac:dyDescent="0.25">
      <c r="H25" s="1"/>
    </row>
    <row r="26" spans="8:8" x14ac:dyDescent="0.25">
      <c r="H26" s="1"/>
    </row>
    <row r="27" spans="8:8" x14ac:dyDescent="0.25">
      <c r="H27" s="1"/>
    </row>
    <row r="28" spans="8:8" x14ac:dyDescent="0.25">
      <c r="H28" s="1"/>
    </row>
    <row r="29" spans="8:8" x14ac:dyDescent="0.25">
      <c r="H29" s="1"/>
    </row>
    <row r="30" spans="8:8" x14ac:dyDescent="0.25">
      <c r="H30" s="1"/>
    </row>
    <row r="31" spans="8:8" x14ac:dyDescent="0.25">
      <c r="H31" s="1"/>
    </row>
    <row r="32" spans="8:8" x14ac:dyDescent="0.25">
      <c r="H32" s="1"/>
    </row>
    <row r="33" spans="8:8" x14ac:dyDescent="0.25">
      <c r="H33" s="1"/>
    </row>
    <row r="34" spans="8:8" x14ac:dyDescent="0.25">
      <c r="H34" s="1"/>
    </row>
    <row r="35" spans="8:8" x14ac:dyDescent="0.25">
      <c r="H35" s="1"/>
    </row>
    <row r="36" spans="8:8" x14ac:dyDescent="0.25">
      <c r="H36" s="1"/>
    </row>
    <row r="37" spans="8:8" x14ac:dyDescent="0.25">
      <c r="H37" s="1"/>
    </row>
    <row r="38" spans="8:8" x14ac:dyDescent="0.25">
      <c r="H38" s="1"/>
    </row>
    <row r="39" spans="8:8" x14ac:dyDescent="0.25">
      <c r="H39" s="1"/>
    </row>
    <row r="40" spans="8:8" x14ac:dyDescent="0.25">
      <c r="H40" s="1"/>
    </row>
    <row r="41" spans="8:8" x14ac:dyDescent="0.25">
      <c r="H41" s="1"/>
    </row>
    <row r="42" spans="8:8" x14ac:dyDescent="0.25">
      <c r="H42" s="1"/>
    </row>
    <row r="43" spans="8:8" x14ac:dyDescent="0.25">
      <c r="H43" s="1"/>
    </row>
    <row r="44" spans="8:8" x14ac:dyDescent="0.25">
      <c r="H44" s="1"/>
    </row>
    <row r="45" spans="8:8" x14ac:dyDescent="0.25">
      <c r="H45" s="1"/>
    </row>
    <row r="46" spans="8:8" x14ac:dyDescent="0.25">
      <c r="H46" s="1"/>
    </row>
    <row r="47" spans="8:8" x14ac:dyDescent="0.25">
      <c r="H47" s="1"/>
    </row>
    <row r="48" spans="8:8" x14ac:dyDescent="0.25">
      <c r="H48" s="1"/>
    </row>
    <row r="49" spans="8:8" x14ac:dyDescent="0.25">
      <c r="H49" s="1"/>
    </row>
    <row r="50" spans="8:8" x14ac:dyDescent="0.25">
      <c r="H50" s="1"/>
    </row>
    <row r="51" spans="8:8" x14ac:dyDescent="0.25">
      <c r="H51" s="1"/>
    </row>
    <row r="52" spans="8:8" x14ac:dyDescent="0.25">
      <c r="H52" s="1"/>
    </row>
    <row r="53" spans="8:8" x14ac:dyDescent="0.25">
      <c r="H53" s="1"/>
    </row>
    <row r="54" spans="8:8" x14ac:dyDescent="0.25">
      <c r="H54" s="1"/>
    </row>
    <row r="55" spans="8:8" x14ac:dyDescent="0.25">
      <c r="H55" s="1"/>
    </row>
    <row r="56" spans="8:8" x14ac:dyDescent="0.25">
      <c r="H56" s="1"/>
    </row>
    <row r="57" spans="8:8" x14ac:dyDescent="0.25">
      <c r="H57" s="1"/>
    </row>
    <row r="58" spans="8:8" x14ac:dyDescent="0.25">
      <c r="H58" s="1"/>
    </row>
    <row r="59" spans="8:8" x14ac:dyDescent="0.25">
      <c r="H59" s="1"/>
    </row>
    <row r="60" spans="8:8" x14ac:dyDescent="0.25">
      <c r="H60" s="1"/>
    </row>
    <row r="61" spans="8:8" x14ac:dyDescent="0.25">
      <c r="H61" s="1"/>
    </row>
    <row r="62" spans="8:8" x14ac:dyDescent="0.25">
      <c r="H62" s="1"/>
    </row>
    <row r="63" spans="8:8" x14ac:dyDescent="0.25">
      <c r="H63" s="1"/>
    </row>
    <row r="64" spans="8:8" x14ac:dyDescent="0.25">
      <c r="H64" s="1"/>
    </row>
    <row r="65" spans="1:8" x14ac:dyDescent="0.25">
      <c r="H65" s="1"/>
    </row>
    <row r="66" spans="1:8" x14ac:dyDescent="0.25">
      <c r="H66" s="1"/>
    </row>
    <row r="67" spans="1:8" x14ac:dyDescent="0.25">
      <c r="H67" s="1"/>
    </row>
    <row r="68" spans="1:8" x14ac:dyDescent="0.25">
      <c r="H68" s="1"/>
    </row>
    <row r="69" spans="1:8" x14ac:dyDescent="0.25">
      <c r="H69" s="1"/>
    </row>
    <row r="70" spans="1:8" x14ac:dyDescent="0.25">
      <c r="H70" s="1"/>
    </row>
    <row r="71" spans="1:8" x14ac:dyDescent="0.25">
      <c r="H71" s="1"/>
    </row>
    <row r="72" spans="1:8" x14ac:dyDescent="0.25">
      <c r="H72" s="1"/>
    </row>
    <row r="73" spans="1:8" x14ac:dyDescent="0.25">
      <c r="H73" s="1"/>
    </row>
    <row r="74" spans="1:8" x14ac:dyDescent="0.25">
      <c r="H74" s="1"/>
    </row>
    <row r="75" spans="1:8" s="4" customFormat="1" x14ac:dyDescent="0.25">
      <c r="B75" s="62"/>
      <c r="C75" s="55"/>
      <c r="D75" s="55"/>
      <c r="E75" s="55"/>
      <c r="F75" s="22"/>
      <c r="G75" s="5"/>
    </row>
    <row r="76" spans="1:8" s="4" customFormat="1" x14ac:dyDescent="0.25">
      <c r="B76" s="62"/>
      <c r="C76" s="55"/>
      <c r="D76" s="55"/>
      <c r="E76" s="55"/>
      <c r="F76" s="22"/>
      <c r="G76" s="5"/>
    </row>
    <row r="77" spans="1:8" s="4" customFormat="1" x14ac:dyDescent="0.25">
      <c r="A77" s="13"/>
      <c r="B77" s="62"/>
      <c r="C77" s="55"/>
      <c r="D77" s="55"/>
      <c r="E77" s="55"/>
      <c r="F77" s="22"/>
      <c r="G77" s="5"/>
      <c r="H77" s="5"/>
    </row>
    <row r="78" spans="1:8" s="4" customFormat="1" ht="15" x14ac:dyDescent="0.25">
      <c r="A78" s="14"/>
      <c r="B78" s="15"/>
      <c r="C78" s="55"/>
      <c r="D78" s="55"/>
      <c r="E78" s="55"/>
      <c r="F78" s="22"/>
      <c r="G78" s="5"/>
      <c r="H78" s="5"/>
    </row>
    <row r="79" spans="1:8" s="4" customFormat="1" ht="15" x14ac:dyDescent="0.25">
      <c r="A79" s="14"/>
      <c r="B79" s="15"/>
      <c r="C79" s="55"/>
      <c r="D79" s="55"/>
      <c r="E79" s="55"/>
      <c r="F79" s="22"/>
      <c r="G79" s="5"/>
      <c r="H79" s="5"/>
    </row>
    <row r="80" spans="1:8" s="4" customFormat="1" ht="15" x14ac:dyDescent="0.25">
      <c r="A80" s="16"/>
      <c r="B80" s="15"/>
      <c r="C80" s="55"/>
      <c r="D80" s="55"/>
      <c r="E80" s="55"/>
      <c r="F80" s="22"/>
      <c r="G80" s="5"/>
      <c r="H80" s="5"/>
    </row>
    <row r="81" spans="1:8" s="4" customFormat="1" ht="15" x14ac:dyDescent="0.25">
      <c r="A81" s="16"/>
      <c r="B81" s="15"/>
      <c r="C81" s="55"/>
      <c r="D81" s="55"/>
      <c r="E81" s="55"/>
      <c r="F81" s="22"/>
      <c r="G81" s="5"/>
      <c r="H81" s="5"/>
    </row>
    <row r="82" spans="1:8" s="4" customFormat="1" x14ac:dyDescent="0.25">
      <c r="A82" s="13"/>
      <c r="B82" s="62"/>
      <c r="C82" s="55"/>
      <c r="D82" s="55"/>
      <c r="E82" s="55"/>
      <c r="F82" s="22"/>
      <c r="G82" s="5"/>
      <c r="H82" s="5"/>
    </row>
    <row r="83" spans="1:8" s="4" customFormat="1" ht="15" x14ac:dyDescent="0.25">
      <c r="A83" s="14"/>
      <c r="B83" s="15"/>
      <c r="C83" s="55"/>
      <c r="D83" s="55"/>
      <c r="E83" s="55"/>
      <c r="F83" s="22"/>
      <c r="G83" s="5"/>
      <c r="H83" s="5"/>
    </row>
    <row r="84" spans="1:8" s="4" customFormat="1" ht="15" x14ac:dyDescent="0.25">
      <c r="A84" s="14"/>
      <c r="B84" s="15"/>
      <c r="C84" s="55"/>
      <c r="D84" s="55"/>
      <c r="E84" s="55"/>
      <c r="F84" s="22"/>
      <c r="G84" s="5"/>
      <c r="H84" s="5"/>
    </row>
    <row r="85" spans="1:8" s="4" customFormat="1" ht="15" x14ac:dyDescent="0.25">
      <c r="A85" s="14"/>
      <c r="B85" s="15"/>
      <c r="C85" s="55"/>
      <c r="D85" s="55"/>
      <c r="E85" s="55"/>
      <c r="F85" s="22"/>
      <c r="G85" s="5"/>
      <c r="H85" s="5"/>
    </row>
  </sheetData>
  <mergeCells count="1">
    <mergeCell ref="A3:B3"/>
  </mergeCells>
  <pageMargins left="0.70866141732283472" right="0.70866141732283472" top="0.78740157480314965" bottom="0.78740157480314965"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8"/>
  <sheetViews>
    <sheetView workbookViewId="0">
      <selection activeCell="C19" sqref="C19"/>
    </sheetView>
  </sheetViews>
  <sheetFormatPr defaultColWidth="9.28515625" defaultRowHeight="12.75" x14ac:dyDescent="0.25"/>
  <cols>
    <col min="1" max="1" width="17" style="1" customWidth="1"/>
    <col min="2" max="2" width="62.7109375" style="65" customWidth="1"/>
    <col min="3" max="3" width="13.42578125" style="61" bestFit="1" customWidth="1"/>
    <col min="4" max="4" width="11" style="61" customWidth="1"/>
    <col min="5" max="5" width="18.7109375" style="61" customWidth="1"/>
    <col min="6" max="6" width="8" style="25" customWidth="1"/>
    <col min="7" max="7" width="24.28515625" style="12" customWidth="1"/>
    <col min="8" max="8" width="20.42578125" style="12" bestFit="1" customWidth="1"/>
    <col min="9" max="9" width="26.28515625" style="1" customWidth="1"/>
    <col min="10" max="10" width="61.7109375" style="1" customWidth="1"/>
    <col min="11" max="16384" width="9.28515625" style="1"/>
  </cols>
  <sheetData>
    <row r="2" spans="1:10" ht="15.75" x14ac:dyDescent="0.25">
      <c r="A2" s="152" t="s">
        <v>255</v>
      </c>
      <c r="B2" s="152"/>
      <c r="G2" s="25">
        <v>1741112.4</v>
      </c>
    </row>
    <row r="4" spans="1:10" ht="15" x14ac:dyDescent="0.25">
      <c r="A4" s="72" t="s">
        <v>248</v>
      </c>
      <c r="B4" s="52" t="s">
        <v>121</v>
      </c>
      <c r="C4" s="70">
        <v>5000</v>
      </c>
      <c r="D4" s="103">
        <v>1</v>
      </c>
      <c r="E4" s="66">
        <f t="shared" ref="E4:E6" si="0">SUM(C4*D4)</f>
        <v>5000</v>
      </c>
      <c r="F4" s="47"/>
      <c r="G4" s="48">
        <f>E4/$G$2</f>
        <v>2.8717272934245947E-3</v>
      </c>
      <c r="H4" s="34"/>
      <c r="I4" s="66" t="s">
        <v>19</v>
      </c>
      <c r="J4" s="49" t="s">
        <v>182</v>
      </c>
    </row>
    <row r="5" spans="1:10" ht="15" x14ac:dyDescent="0.25">
      <c r="A5" s="72" t="s">
        <v>249</v>
      </c>
      <c r="B5" s="52" t="s">
        <v>122</v>
      </c>
      <c r="C5" s="70">
        <v>5000</v>
      </c>
      <c r="D5" s="103">
        <v>1</v>
      </c>
      <c r="E5" s="66">
        <f t="shared" si="0"/>
        <v>5000</v>
      </c>
      <c r="F5" s="47"/>
      <c r="G5" s="48">
        <f t="shared" ref="G5:G8" si="1">E5/$G$2</f>
        <v>2.8717272934245947E-3</v>
      </c>
      <c r="H5" s="34"/>
      <c r="I5" s="66" t="s">
        <v>19</v>
      </c>
      <c r="J5" s="49" t="s">
        <v>182</v>
      </c>
    </row>
    <row r="6" spans="1:10" ht="15" x14ac:dyDescent="0.25">
      <c r="A6" s="72" t="s">
        <v>250</v>
      </c>
      <c r="B6" s="52" t="s">
        <v>123</v>
      </c>
      <c r="C6" s="70">
        <v>5000</v>
      </c>
      <c r="D6" s="103">
        <v>1</v>
      </c>
      <c r="E6" s="66">
        <f t="shared" si="0"/>
        <v>5000</v>
      </c>
      <c r="F6" s="47"/>
      <c r="G6" s="48">
        <f t="shared" si="1"/>
        <v>2.8717272934245947E-3</v>
      </c>
      <c r="H6" s="34"/>
      <c r="I6" s="66" t="s">
        <v>19</v>
      </c>
      <c r="J6" s="49" t="s">
        <v>182</v>
      </c>
    </row>
    <row r="7" spans="1:10" ht="15" x14ac:dyDescent="0.25">
      <c r="A7" s="72" t="s">
        <v>251</v>
      </c>
      <c r="B7" s="99" t="s">
        <v>124</v>
      </c>
      <c r="C7" s="70">
        <v>5000</v>
      </c>
      <c r="D7" s="98">
        <v>1</v>
      </c>
      <c r="E7" s="66">
        <f>SUM(C7*D7)</f>
        <v>5000</v>
      </c>
      <c r="F7" s="47"/>
      <c r="G7" s="48">
        <f t="shared" si="1"/>
        <v>2.8717272934245947E-3</v>
      </c>
      <c r="H7" s="34"/>
      <c r="I7" s="66" t="s">
        <v>19</v>
      </c>
      <c r="J7" s="49" t="s">
        <v>182</v>
      </c>
    </row>
    <row r="8" spans="1:10" ht="15" x14ac:dyDescent="0.25">
      <c r="E8" s="138">
        <f>SUM(E4:E7)</f>
        <v>20000</v>
      </c>
      <c r="F8" s="139"/>
      <c r="G8" s="49">
        <f t="shared" si="1"/>
        <v>1.1486909173698379E-2</v>
      </c>
      <c r="H8" s="1"/>
    </row>
    <row r="9" spans="1:10" x14ac:dyDescent="0.25">
      <c r="H9" s="1"/>
    </row>
    <row r="10" spans="1:10" x14ac:dyDescent="0.25">
      <c r="H10" s="1"/>
    </row>
    <row r="11" spans="1:10" x14ac:dyDescent="0.25">
      <c r="H11" s="1"/>
    </row>
    <row r="12" spans="1:10" x14ac:dyDescent="0.25">
      <c r="H12" s="1"/>
    </row>
    <row r="13" spans="1:10" x14ac:dyDescent="0.25">
      <c r="H13" s="1"/>
    </row>
    <row r="14" spans="1:10" x14ac:dyDescent="0.25">
      <c r="H14" s="1"/>
    </row>
    <row r="15" spans="1:10" x14ac:dyDescent="0.25">
      <c r="H15" s="1"/>
    </row>
    <row r="16" spans="1:10" x14ac:dyDescent="0.25">
      <c r="H16" s="1"/>
    </row>
    <row r="17" spans="8:8" x14ac:dyDescent="0.25">
      <c r="H17" s="1"/>
    </row>
    <row r="18" spans="8:8" x14ac:dyDescent="0.25">
      <c r="H18" s="1"/>
    </row>
    <row r="19" spans="8:8" x14ac:dyDescent="0.25">
      <c r="H19" s="1"/>
    </row>
    <row r="20" spans="8:8" x14ac:dyDescent="0.25">
      <c r="H20" s="1"/>
    </row>
    <row r="21" spans="8:8" x14ac:dyDescent="0.25">
      <c r="H21" s="1"/>
    </row>
    <row r="22" spans="8:8" x14ac:dyDescent="0.25">
      <c r="H22" s="1"/>
    </row>
    <row r="23" spans="8:8" x14ac:dyDescent="0.25">
      <c r="H23" s="1"/>
    </row>
    <row r="24" spans="8:8" x14ac:dyDescent="0.25">
      <c r="H24" s="1"/>
    </row>
    <row r="25" spans="8:8" x14ac:dyDescent="0.25">
      <c r="H25" s="1"/>
    </row>
    <row r="26" spans="8:8" x14ac:dyDescent="0.25">
      <c r="H26" s="1"/>
    </row>
    <row r="27" spans="8:8" x14ac:dyDescent="0.25">
      <c r="H27" s="1"/>
    </row>
    <row r="28" spans="8:8" x14ac:dyDescent="0.25">
      <c r="H28" s="1"/>
    </row>
    <row r="29" spans="8:8" x14ac:dyDescent="0.25">
      <c r="H29" s="1"/>
    </row>
    <row r="30" spans="8:8" x14ac:dyDescent="0.25">
      <c r="H30" s="1"/>
    </row>
    <row r="31" spans="8:8" x14ac:dyDescent="0.25">
      <c r="H31" s="1"/>
    </row>
    <row r="32" spans="8:8" x14ac:dyDescent="0.25">
      <c r="H32" s="1"/>
    </row>
    <row r="33" spans="8:8" x14ac:dyDescent="0.25">
      <c r="H33" s="1"/>
    </row>
    <row r="34" spans="8:8" x14ac:dyDescent="0.25">
      <c r="H34" s="1"/>
    </row>
    <row r="35" spans="8:8" x14ac:dyDescent="0.25">
      <c r="H35" s="1"/>
    </row>
    <row r="36" spans="8:8" x14ac:dyDescent="0.25">
      <c r="H36" s="1"/>
    </row>
    <row r="37" spans="8:8" x14ac:dyDescent="0.25">
      <c r="H37" s="1"/>
    </row>
    <row r="38" spans="8:8" x14ac:dyDescent="0.25">
      <c r="H38" s="1"/>
    </row>
    <row r="39" spans="8:8" x14ac:dyDescent="0.25">
      <c r="H39" s="1"/>
    </row>
    <row r="40" spans="8:8" x14ac:dyDescent="0.25">
      <c r="H40" s="1"/>
    </row>
    <row r="41" spans="8:8" x14ac:dyDescent="0.25">
      <c r="H41" s="1"/>
    </row>
    <row r="42" spans="8:8" x14ac:dyDescent="0.25">
      <c r="H42" s="1"/>
    </row>
    <row r="43" spans="8:8" x14ac:dyDescent="0.25">
      <c r="H43" s="1"/>
    </row>
    <row r="44" spans="8:8" x14ac:dyDescent="0.25">
      <c r="H44" s="1"/>
    </row>
    <row r="45" spans="8:8" x14ac:dyDescent="0.25">
      <c r="H45" s="1"/>
    </row>
    <row r="46" spans="8:8" x14ac:dyDescent="0.25">
      <c r="H46" s="1"/>
    </row>
    <row r="47" spans="8:8" x14ac:dyDescent="0.25">
      <c r="H47" s="1"/>
    </row>
    <row r="48" spans="8:8" x14ac:dyDescent="0.25">
      <c r="H48" s="1"/>
    </row>
    <row r="49" spans="8:8" x14ac:dyDescent="0.25">
      <c r="H49" s="1"/>
    </row>
    <row r="50" spans="8:8" x14ac:dyDescent="0.25">
      <c r="H50" s="1"/>
    </row>
    <row r="51" spans="8:8" x14ac:dyDescent="0.25">
      <c r="H51" s="1"/>
    </row>
    <row r="52" spans="8:8" x14ac:dyDescent="0.25">
      <c r="H52" s="1"/>
    </row>
    <row r="53" spans="8:8" x14ac:dyDescent="0.25">
      <c r="H53" s="1"/>
    </row>
    <row r="54" spans="8:8" x14ac:dyDescent="0.25">
      <c r="H54" s="1"/>
    </row>
    <row r="55" spans="8:8" x14ac:dyDescent="0.25">
      <c r="H55" s="1"/>
    </row>
    <row r="56" spans="8:8" x14ac:dyDescent="0.25">
      <c r="H56" s="1"/>
    </row>
    <row r="57" spans="8:8" x14ac:dyDescent="0.25">
      <c r="H57" s="1"/>
    </row>
    <row r="58" spans="8:8" x14ac:dyDescent="0.25">
      <c r="H58" s="1"/>
    </row>
    <row r="59" spans="8:8" x14ac:dyDescent="0.25">
      <c r="H59" s="1"/>
    </row>
    <row r="60" spans="8:8" x14ac:dyDescent="0.25">
      <c r="H60" s="1"/>
    </row>
    <row r="61" spans="8:8" x14ac:dyDescent="0.25">
      <c r="H61" s="1"/>
    </row>
    <row r="62" spans="8:8" x14ac:dyDescent="0.25">
      <c r="H62" s="1"/>
    </row>
    <row r="63" spans="8:8" x14ac:dyDescent="0.25">
      <c r="H63" s="1"/>
    </row>
    <row r="64" spans="8:8" x14ac:dyDescent="0.25">
      <c r="H64" s="1"/>
    </row>
    <row r="65" spans="1:8" x14ac:dyDescent="0.25">
      <c r="H65" s="1"/>
    </row>
    <row r="66" spans="1:8" x14ac:dyDescent="0.25">
      <c r="H66" s="1"/>
    </row>
    <row r="67" spans="1:8" x14ac:dyDescent="0.25">
      <c r="H67" s="1"/>
    </row>
    <row r="68" spans="1:8" x14ac:dyDescent="0.25">
      <c r="H68" s="1"/>
    </row>
    <row r="69" spans="1:8" x14ac:dyDescent="0.25">
      <c r="H69" s="1"/>
    </row>
    <row r="70" spans="1:8" x14ac:dyDescent="0.25">
      <c r="H70" s="1"/>
    </row>
    <row r="71" spans="1:8" x14ac:dyDescent="0.25">
      <c r="H71" s="1"/>
    </row>
    <row r="72" spans="1:8" x14ac:dyDescent="0.25">
      <c r="H72" s="1"/>
    </row>
    <row r="73" spans="1:8" x14ac:dyDescent="0.25">
      <c r="H73" s="1"/>
    </row>
    <row r="74" spans="1:8" x14ac:dyDescent="0.25">
      <c r="H74" s="1"/>
    </row>
    <row r="75" spans="1:8" x14ac:dyDescent="0.25">
      <c r="H75" s="1"/>
    </row>
    <row r="76" spans="1:8" x14ac:dyDescent="0.25">
      <c r="H76" s="1"/>
    </row>
    <row r="77" spans="1:8" x14ac:dyDescent="0.25">
      <c r="H77" s="1"/>
    </row>
    <row r="78" spans="1:8" s="4" customFormat="1" x14ac:dyDescent="0.25">
      <c r="B78" s="62"/>
      <c r="C78" s="55"/>
      <c r="D78" s="55"/>
      <c r="E78" s="55"/>
      <c r="F78" s="22"/>
      <c r="G78" s="5"/>
    </row>
    <row r="79" spans="1:8" s="4" customFormat="1" x14ac:dyDescent="0.25">
      <c r="B79" s="62"/>
      <c r="C79" s="55"/>
      <c r="D79" s="55"/>
      <c r="E79" s="55"/>
      <c r="F79" s="22"/>
      <c r="G79" s="5"/>
    </row>
    <row r="80" spans="1:8" s="4" customFormat="1" x14ac:dyDescent="0.25">
      <c r="A80" s="13"/>
      <c r="B80" s="62"/>
      <c r="C80" s="55"/>
      <c r="D80" s="55"/>
      <c r="E80" s="55"/>
      <c r="F80" s="22"/>
      <c r="G80" s="5"/>
      <c r="H80" s="5"/>
    </row>
    <row r="81" spans="1:8" s="4" customFormat="1" ht="15" x14ac:dyDescent="0.25">
      <c r="A81" s="14"/>
      <c r="B81" s="15"/>
      <c r="C81" s="55"/>
      <c r="D81" s="55"/>
      <c r="E81" s="55"/>
      <c r="F81" s="22"/>
      <c r="G81" s="5"/>
      <c r="H81" s="5"/>
    </row>
    <row r="82" spans="1:8" s="4" customFormat="1" ht="15" x14ac:dyDescent="0.25">
      <c r="A82" s="14"/>
      <c r="B82" s="15"/>
      <c r="C82" s="55"/>
      <c r="D82" s="55"/>
      <c r="E82" s="55"/>
      <c r="F82" s="22"/>
      <c r="G82" s="5"/>
      <c r="H82" s="5"/>
    </row>
    <row r="83" spans="1:8" s="4" customFormat="1" ht="15" x14ac:dyDescent="0.25">
      <c r="A83" s="16"/>
      <c r="B83" s="15"/>
      <c r="C83" s="55"/>
      <c r="D83" s="55"/>
      <c r="E83" s="55"/>
      <c r="F83" s="22"/>
      <c r="G83" s="5"/>
      <c r="H83" s="5"/>
    </row>
    <row r="84" spans="1:8" s="4" customFormat="1" ht="15" x14ac:dyDescent="0.25">
      <c r="A84" s="16"/>
      <c r="B84" s="15"/>
      <c r="C84" s="55"/>
      <c r="D84" s="55"/>
      <c r="E84" s="55"/>
      <c r="F84" s="22"/>
      <c r="G84" s="5"/>
      <c r="H84" s="5"/>
    </row>
    <row r="85" spans="1:8" s="4" customFormat="1" x14ac:dyDescent="0.25">
      <c r="A85" s="13"/>
      <c r="B85" s="62"/>
      <c r="C85" s="55"/>
      <c r="D85" s="55"/>
      <c r="E85" s="55"/>
      <c r="F85" s="22"/>
      <c r="G85" s="5"/>
      <c r="H85" s="5"/>
    </row>
    <row r="86" spans="1:8" s="4" customFormat="1" ht="15" x14ac:dyDescent="0.25">
      <c r="A86" s="14"/>
      <c r="B86" s="15"/>
      <c r="C86" s="55"/>
      <c r="D86" s="55"/>
      <c r="E86" s="55"/>
      <c r="F86" s="22"/>
      <c r="G86" s="5"/>
      <c r="H86" s="5"/>
    </row>
    <row r="87" spans="1:8" s="4" customFormat="1" ht="15" x14ac:dyDescent="0.25">
      <c r="A87" s="14"/>
      <c r="B87" s="15"/>
      <c r="C87" s="55"/>
      <c r="D87" s="55"/>
      <c r="E87" s="55"/>
      <c r="F87" s="22"/>
      <c r="G87" s="5"/>
      <c r="H87" s="5"/>
    </row>
    <row r="88" spans="1:8" s="4" customFormat="1" ht="15" x14ac:dyDescent="0.25">
      <c r="A88" s="14"/>
      <c r="B88" s="15"/>
      <c r="C88" s="55"/>
      <c r="D88" s="55"/>
      <c r="E88" s="55"/>
      <c r="F88" s="22"/>
      <c r="G88" s="5"/>
      <c r="H88" s="5"/>
    </row>
  </sheetData>
  <mergeCells count="1">
    <mergeCell ref="A2:B2"/>
  </mergeCells>
  <pageMargins left="0.70866141732283472" right="0.70866141732283472" top="0.78740157480314965" bottom="0.78740157480314965" header="0.31496062992125984" footer="0.31496062992125984"/>
  <pageSetup paperSize="9" scale="8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opLeftCell="A10" workbookViewId="0">
      <selection activeCell="J29" sqref="J29"/>
    </sheetView>
  </sheetViews>
  <sheetFormatPr defaultColWidth="9.28515625" defaultRowHeight="12.75" x14ac:dyDescent="0.25"/>
  <cols>
    <col min="1" max="1" width="17" style="1" customWidth="1"/>
    <col min="2" max="2" width="62.7109375" style="65" customWidth="1"/>
    <col min="3" max="3" width="13.42578125" style="61" bestFit="1" customWidth="1"/>
    <col min="4" max="4" width="11" style="61" customWidth="1"/>
    <col min="5" max="5" width="18.7109375" style="61" customWidth="1"/>
    <col min="6" max="6" width="8" style="25" customWidth="1"/>
    <col min="7" max="7" width="24.28515625" style="12" customWidth="1"/>
    <col min="8" max="8" width="20.42578125" style="12" bestFit="1" customWidth="1"/>
    <col min="9" max="9" width="26.28515625" style="1" customWidth="1"/>
    <col min="10" max="10" width="61.7109375" style="1" customWidth="1"/>
    <col min="11" max="16384" width="9.28515625" style="1"/>
  </cols>
  <sheetData>
    <row r="1" spans="1:10" ht="18.75" x14ac:dyDescent="0.25">
      <c r="A1" s="149"/>
      <c r="B1" s="149"/>
      <c r="C1" s="149"/>
      <c r="D1" s="149"/>
      <c r="E1" s="149"/>
      <c r="F1" s="149"/>
      <c r="H1" s="1"/>
    </row>
    <row r="2" spans="1:10" ht="15.75" x14ac:dyDescent="0.25">
      <c r="A2" s="2"/>
      <c r="B2" s="150"/>
      <c r="C2" s="150"/>
      <c r="D2" s="150"/>
      <c r="E2" s="150"/>
      <c r="F2" s="150"/>
      <c r="G2" s="25">
        <v>1741112.4</v>
      </c>
      <c r="H2" s="1"/>
    </row>
    <row r="3" spans="1:10" ht="15.75" x14ac:dyDescent="0.25">
      <c r="A3" s="3"/>
      <c r="B3" s="151"/>
      <c r="C3" s="151"/>
      <c r="D3" s="151"/>
      <c r="E3" s="151"/>
      <c r="F3" s="151"/>
      <c r="H3" s="1"/>
    </row>
    <row r="4" spans="1:10" ht="15.75" x14ac:dyDescent="0.25">
      <c r="A4" s="3"/>
      <c r="B4" s="151"/>
      <c r="C4" s="151"/>
      <c r="D4" s="151"/>
      <c r="E4" s="151"/>
      <c r="F4" s="151"/>
      <c r="H4" s="1"/>
    </row>
    <row r="5" spans="1:10" ht="15.75" x14ac:dyDescent="0.25">
      <c r="A5" s="3"/>
      <c r="B5" s="151"/>
      <c r="C5" s="151"/>
      <c r="D5" s="151"/>
      <c r="E5" s="151"/>
      <c r="F5" s="151"/>
      <c r="H5" s="1"/>
    </row>
    <row r="6" spans="1:10" s="4" customFormat="1" x14ac:dyDescent="0.25">
      <c r="B6" s="62"/>
      <c r="C6" s="55"/>
      <c r="D6" s="55"/>
      <c r="E6" s="55"/>
      <c r="F6" s="22"/>
      <c r="G6" s="5"/>
      <c r="H6" s="5"/>
    </row>
    <row r="7" spans="1:10" ht="13.5" thickBot="1" x14ac:dyDescent="0.3">
      <c r="A7" s="6"/>
      <c r="B7" s="63"/>
      <c r="C7" s="56"/>
      <c r="D7" s="56"/>
      <c r="E7" s="56"/>
      <c r="F7" s="23"/>
      <c r="G7" s="148"/>
      <c r="H7" s="148"/>
      <c r="I7" s="28"/>
    </row>
    <row r="8" spans="1:10" ht="45" x14ac:dyDescent="0.25">
      <c r="A8" s="72" t="s">
        <v>290</v>
      </c>
      <c r="B8" s="104" t="s">
        <v>85</v>
      </c>
      <c r="C8" s="97">
        <v>3000</v>
      </c>
      <c r="D8" s="97">
        <v>1</v>
      </c>
      <c r="E8" s="66">
        <f t="shared" ref="E8:E31" si="0">SUM(C8*D8)</f>
        <v>3000</v>
      </c>
      <c r="F8" s="47"/>
      <c r="G8" s="48">
        <f>E8/$G$2</f>
        <v>1.7230363760547568E-3</v>
      </c>
      <c r="H8" s="34"/>
      <c r="I8" s="66" t="s">
        <v>19</v>
      </c>
      <c r="J8" s="113" t="s">
        <v>148</v>
      </c>
    </row>
    <row r="9" spans="1:10" ht="45" x14ac:dyDescent="0.25">
      <c r="A9" s="72" t="s">
        <v>291</v>
      </c>
      <c r="B9" s="104" t="s">
        <v>86</v>
      </c>
      <c r="C9" s="97">
        <v>3000</v>
      </c>
      <c r="D9" s="97">
        <v>1</v>
      </c>
      <c r="E9" s="66">
        <f t="shared" si="0"/>
        <v>3000</v>
      </c>
      <c r="F9" s="47"/>
      <c r="G9" s="48">
        <f t="shared" ref="G9:G31" si="1">E9/$G$2</f>
        <v>1.7230363760547568E-3</v>
      </c>
      <c r="H9" s="34"/>
      <c r="I9" s="66" t="s">
        <v>19</v>
      </c>
      <c r="J9" s="113" t="s">
        <v>149</v>
      </c>
    </row>
    <row r="10" spans="1:10" ht="45" x14ac:dyDescent="0.25">
      <c r="A10" s="72" t="s">
        <v>292</v>
      </c>
      <c r="B10" s="52" t="s">
        <v>205</v>
      </c>
      <c r="C10" s="101">
        <v>11000</v>
      </c>
      <c r="D10" s="101">
        <v>1</v>
      </c>
      <c r="E10" s="66">
        <f t="shared" si="0"/>
        <v>11000</v>
      </c>
      <c r="F10" s="47"/>
      <c r="G10" s="48">
        <f t="shared" si="1"/>
        <v>6.3178000455341079E-3</v>
      </c>
      <c r="H10" s="34"/>
      <c r="I10" s="66" t="s">
        <v>19</v>
      </c>
      <c r="J10" s="112" t="s">
        <v>319</v>
      </c>
    </row>
    <row r="11" spans="1:10" ht="60" x14ac:dyDescent="0.25">
      <c r="A11" s="72" t="s">
        <v>293</v>
      </c>
      <c r="B11" s="52" t="s">
        <v>87</v>
      </c>
      <c r="C11" s="101">
        <v>5000</v>
      </c>
      <c r="D11" s="101">
        <v>3</v>
      </c>
      <c r="E11" s="66">
        <f t="shared" si="0"/>
        <v>15000</v>
      </c>
      <c r="F11" s="47"/>
      <c r="G11" s="48">
        <f t="shared" si="1"/>
        <v>8.615181880273784E-3</v>
      </c>
      <c r="H11" s="34"/>
      <c r="I11" s="66" t="s">
        <v>19</v>
      </c>
      <c r="J11" s="113" t="s">
        <v>160</v>
      </c>
    </row>
    <row r="12" spans="1:10" ht="45" x14ac:dyDescent="0.25">
      <c r="A12" s="72" t="s">
        <v>294</v>
      </c>
      <c r="B12" s="52" t="s">
        <v>88</v>
      </c>
      <c r="C12" s="101">
        <v>3000</v>
      </c>
      <c r="D12" s="101">
        <v>1</v>
      </c>
      <c r="E12" s="66">
        <f t="shared" si="0"/>
        <v>3000</v>
      </c>
      <c r="F12" s="47"/>
      <c r="G12" s="48">
        <f t="shared" si="1"/>
        <v>1.7230363760547568E-3</v>
      </c>
      <c r="H12" s="34"/>
      <c r="I12" s="66" t="s">
        <v>19</v>
      </c>
      <c r="J12" s="113" t="s">
        <v>161</v>
      </c>
    </row>
    <row r="13" spans="1:10" ht="45" x14ac:dyDescent="0.25">
      <c r="A13" s="72" t="s">
        <v>295</v>
      </c>
      <c r="B13" s="102" t="s">
        <v>89</v>
      </c>
      <c r="C13" s="98">
        <v>500</v>
      </c>
      <c r="D13" s="98">
        <v>20</v>
      </c>
      <c r="E13" s="66">
        <f t="shared" si="0"/>
        <v>10000</v>
      </c>
      <c r="F13" s="47"/>
      <c r="G13" s="48">
        <f t="shared" si="1"/>
        <v>5.7434545868491893E-3</v>
      </c>
      <c r="H13" s="34"/>
      <c r="I13" s="66" t="s">
        <v>19</v>
      </c>
      <c r="J13" s="113" t="s">
        <v>162</v>
      </c>
    </row>
    <row r="14" spans="1:10" ht="30" x14ac:dyDescent="0.25">
      <c r="A14" s="72" t="s">
        <v>296</v>
      </c>
      <c r="B14" s="102" t="s">
        <v>90</v>
      </c>
      <c r="C14" s="98">
        <v>150</v>
      </c>
      <c r="D14" s="98">
        <v>10</v>
      </c>
      <c r="E14" s="66">
        <f t="shared" si="0"/>
        <v>1500</v>
      </c>
      <c r="F14" s="47"/>
      <c r="G14" s="48">
        <f t="shared" si="1"/>
        <v>8.6151818802737842E-4</v>
      </c>
      <c r="H14" s="34"/>
      <c r="I14" s="66" t="s">
        <v>19</v>
      </c>
      <c r="J14" s="113" t="s">
        <v>163</v>
      </c>
    </row>
    <row r="15" spans="1:10" ht="45" x14ac:dyDescent="0.25">
      <c r="A15" s="72" t="s">
        <v>297</v>
      </c>
      <c r="B15" s="52" t="s">
        <v>91</v>
      </c>
      <c r="C15" s="98">
        <v>10000</v>
      </c>
      <c r="D15" s="98">
        <v>2</v>
      </c>
      <c r="E15" s="66">
        <f t="shared" si="0"/>
        <v>20000</v>
      </c>
      <c r="F15" s="47"/>
      <c r="G15" s="48">
        <f t="shared" si="1"/>
        <v>1.1486909173698379E-2</v>
      </c>
      <c r="H15" s="34"/>
      <c r="I15" s="66" t="s">
        <v>19</v>
      </c>
      <c r="J15" s="113" t="s">
        <v>156</v>
      </c>
    </row>
    <row r="16" spans="1:10" ht="45" x14ac:dyDescent="0.25">
      <c r="A16" s="72" t="s">
        <v>298</v>
      </c>
      <c r="B16" s="89" t="s">
        <v>92</v>
      </c>
      <c r="C16" s="98">
        <v>3600</v>
      </c>
      <c r="D16" s="98">
        <v>1</v>
      </c>
      <c r="E16" s="66">
        <f t="shared" si="0"/>
        <v>3600</v>
      </c>
      <c r="F16" s="47"/>
      <c r="G16" s="48">
        <f t="shared" si="1"/>
        <v>2.0676436512657081E-3</v>
      </c>
      <c r="H16" s="34"/>
      <c r="I16" s="66" t="s">
        <v>19</v>
      </c>
      <c r="J16" s="113" t="s">
        <v>168</v>
      </c>
    </row>
    <row r="17" spans="1:10" ht="30" x14ac:dyDescent="0.25">
      <c r="A17" s="72" t="s">
        <v>299</v>
      </c>
      <c r="B17" s="106" t="s">
        <v>93</v>
      </c>
      <c r="C17" s="101">
        <v>15000</v>
      </c>
      <c r="D17" s="101">
        <v>1</v>
      </c>
      <c r="E17" s="66">
        <f t="shared" si="0"/>
        <v>15000</v>
      </c>
      <c r="F17" s="47"/>
      <c r="G17" s="48">
        <f t="shared" si="1"/>
        <v>8.615181880273784E-3</v>
      </c>
      <c r="H17" s="34"/>
      <c r="I17" s="66" t="s">
        <v>19</v>
      </c>
      <c r="J17" s="113" t="s">
        <v>321</v>
      </c>
    </row>
    <row r="18" spans="1:10" ht="30" x14ac:dyDescent="0.25">
      <c r="A18" s="72" t="s">
        <v>300</v>
      </c>
      <c r="B18" s="108" t="s">
        <v>94</v>
      </c>
      <c r="C18" s="101">
        <v>1000</v>
      </c>
      <c r="D18" s="101">
        <v>3</v>
      </c>
      <c r="E18" s="66">
        <f t="shared" si="0"/>
        <v>3000</v>
      </c>
      <c r="F18" s="47"/>
      <c r="G18" s="48">
        <f t="shared" si="1"/>
        <v>1.7230363760547568E-3</v>
      </c>
      <c r="H18" s="34"/>
      <c r="I18" s="66" t="s">
        <v>19</v>
      </c>
      <c r="J18" s="113" t="s">
        <v>169</v>
      </c>
    </row>
    <row r="19" spans="1:10" ht="30" x14ac:dyDescent="0.25">
      <c r="A19" s="72" t="s">
        <v>301</v>
      </c>
      <c r="B19" s="90" t="s">
        <v>95</v>
      </c>
      <c r="C19" s="101">
        <v>4500</v>
      </c>
      <c r="D19" s="101">
        <v>1</v>
      </c>
      <c r="E19" s="66">
        <f t="shared" si="0"/>
        <v>4500</v>
      </c>
      <c r="F19" s="47"/>
      <c r="G19" s="48">
        <f t="shared" si="1"/>
        <v>2.5845545640821354E-3</v>
      </c>
      <c r="H19" s="34"/>
      <c r="I19" s="66" t="s">
        <v>19</v>
      </c>
      <c r="J19" s="113" t="s">
        <v>169</v>
      </c>
    </row>
    <row r="20" spans="1:10" ht="45" x14ac:dyDescent="0.25">
      <c r="A20" s="72" t="s">
        <v>302</v>
      </c>
      <c r="B20" s="52" t="s">
        <v>96</v>
      </c>
      <c r="C20" s="101">
        <v>2010</v>
      </c>
      <c r="D20" s="101">
        <v>5</v>
      </c>
      <c r="E20" s="66">
        <f t="shared" si="0"/>
        <v>10050</v>
      </c>
      <c r="F20" s="47"/>
      <c r="G20" s="48">
        <f t="shared" si="1"/>
        <v>5.772171859783435E-3</v>
      </c>
      <c r="H20" s="34"/>
      <c r="I20" s="66" t="s">
        <v>19</v>
      </c>
      <c r="J20" s="113" t="s">
        <v>166</v>
      </c>
    </row>
    <row r="21" spans="1:10" ht="15" x14ac:dyDescent="0.25">
      <c r="A21" s="72" t="s">
        <v>303</v>
      </c>
      <c r="B21" s="52" t="s">
        <v>97</v>
      </c>
      <c r="C21" s="101">
        <v>1400</v>
      </c>
      <c r="D21" s="101">
        <v>5</v>
      </c>
      <c r="E21" s="66">
        <f t="shared" si="0"/>
        <v>7000</v>
      </c>
      <c r="F21" s="47"/>
      <c r="G21" s="48">
        <f t="shared" si="1"/>
        <v>4.0204182107944327E-3</v>
      </c>
      <c r="H21" s="34"/>
      <c r="I21" s="66" t="s">
        <v>19</v>
      </c>
      <c r="J21" s="49" t="s">
        <v>167</v>
      </c>
    </row>
    <row r="22" spans="1:10" ht="30" x14ac:dyDescent="0.25">
      <c r="A22" s="72" t="s">
        <v>304</v>
      </c>
      <c r="B22" s="99" t="s">
        <v>98</v>
      </c>
      <c r="C22" s="98">
        <v>1000</v>
      </c>
      <c r="D22" s="98">
        <v>5</v>
      </c>
      <c r="E22" s="66">
        <f t="shared" si="0"/>
        <v>5000</v>
      </c>
      <c r="F22" s="47"/>
      <c r="G22" s="48">
        <f t="shared" si="1"/>
        <v>2.8717272934245947E-3</v>
      </c>
      <c r="H22" s="34"/>
      <c r="I22" s="66" t="s">
        <v>19</v>
      </c>
      <c r="J22" s="113" t="s">
        <v>152</v>
      </c>
    </row>
    <row r="23" spans="1:10" ht="30" x14ac:dyDescent="0.25">
      <c r="A23" s="72" t="s">
        <v>305</v>
      </c>
      <c r="B23" s="99" t="s">
        <v>99</v>
      </c>
      <c r="C23" s="98">
        <v>5000</v>
      </c>
      <c r="D23" s="98">
        <v>1</v>
      </c>
      <c r="E23" s="66">
        <f t="shared" si="0"/>
        <v>5000</v>
      </c>
      <c r="F23" s="47"/>
      <c r="G23" s="48">
        <f t="shared" si="1"/>
        <v>2.8717272934245947E-3</v>
      </c>
      <c r="H23" s="34"/>
      <c r="I23" s="66" t="s">
        <v>19</v>
      </c>
      <c r="J23" s="113" t="s">
        <v>170</v>
      </c>
    </row>
    <row r="24" spans="1:10" ht="45" x14ac:dyDescent="0.25">
      <c r="A24" s="72" t="s">
        <v>306</v>
      </c>
      <c r="B24" s="99" t="s">
        <v>100</v>
      </c>
      <c r="C24" s="98">
        <v>5000</v>
      </c>
      <c r="D24" s="98">
        <v>1</v>
      </c>
      <c r="E24" s="66">
        <f t="shared" si="0"/>
        <v>5000</v>
      </c>
      <c r="F24" s="47"/>
      <c r="G24" s="48">
        <f t="shared" si="1"/>
        <v>2.8717272934245947E-3</v>
      </c>
      <c r="H24" s="34"/>
      <c r="I24" s="66" t="s">
        <v>19</v>
      </c>
      <c r="J24" s="113" t="s">
        <v>150</v>
      </c>
    </row>
    <row r="25" spans="1:10" ht="30" x14ac:dyDescent="0.25">
      <c r="A25" s="72" t="s">
        <v>307</v>
      </c>
      <c r="B25" s="99" t="s">
        <v>101</v>
      </c>
      <c r="C25" s="98">
        <v>5000</v>
      </c>
      <c r="D25" s="98">
        <v>1</v>
      </c>
      <c r="E25" s="66">
        <f t="shared" si="0"/>
        <v>5000</v>
      </c>
      <c r="F25" s="47"/>
      <c r="G25" s="48">
        <f t="shared" si="1"/>
        <v>2.8717272934245947E-3</v>
      </c>
      <c r="H25" s="34"/>
      <c r="I25" s="66" t="s">
        <v>19</v>
      </c>
      <c r="J25" s="113" t="s">
        <v>151</v>
      </c>
    </row>
    <row r="26" spans="1:10" ht="30" x14ac:dyDescent="0.25">
      <c r="A26" s="72" t="s">
        <v>308</v>
      </c>
      <c r="B26" s="99" t="s">
        <v>102</v>
      </c>
      <c r="C26" s="98">
        <v>3000</v>
      </c>
      <c r="D26" s="98">
        <v>5</v>
      </c>
      <c r="E26" s="66">
        <f t="shared" si="0"/>
        <v>15000</v>
      </c>
      <c r="F26" s="47"/>
      <c r="G26" s="48">
        <f t="shared" si="1"/>
        <v>8.615181880273784E-3</v>
      </c>
      <c r="H26" s="34"/>
      <c r="I26" s="66" t="s">
        <v>19</v>
      </c>
      <c r="J26" s="113" t="s">
        <v>153</v>
      </c>
    </row>
    <row r="27" spans="1:10" ht="30" x14ac:dyDescent="0.25">
      <c r="A27" s="72" t="s">
        <v>309</v>
      </c>
      <c r="B27" s="99" t="s">
        <v>104</v>
      </c>
      <c r="C27" s="98">
        <v>6900</v>
      </c>
      <c r="D27" s="98">
        <v>6</v>
      </c>
      <c r="E27" s="66">
        <f t="shared" si="0"/>
        <v>41400</v>
      </c>
      <c r="F27" s="47"/>
      <c r="G27" s="48">
        <f t="shared" si="1"/>
        <v>2.3777901989555643E-2</v>
      </c>
      <c r="H27" s="34"/>
      <c r="I27" s="66" t="s">
        <v>19</v>
      </c>
      <c r="J27" s="113" t="s">
        <v>164</v>
      </c>
    </row>
    <row r="28" spans="1:10" ht="30" x14ac:dyDescent="0.25">
      <c r="A28" s="72" t="s">
        <v>310</v>
      </c>
      <c r="B28" s="102" t="s">
        <v>105</v>
      </c>
      <c r="C28" s="70">
        <v>3000</v>
      </c>
      <c r="D28" s="103">
        <v>1</v>
      </c>
      <c r="E28" s="66">
        <f t="shared" si="0"/>
        <v>3000</v>
      </c>
      <c r="F28" s="47"/>
      <c r="G28" s="48">
        <f t="shared" si="1"/>
        <v>1.7230363760547568E-3</v>
      </c>
      <c r="H28" s="34"/>
      <c r="I28" s="66" t="s">
        <v>19</v>
      </c>
      <c r="J28" s="113" t="s">
        <v>165</v>
      </c>
    </row>
    <row r="29" spans="1:10" ht="45" x14ac:dyDescent="0.25">
      <c r="A29" s="72" t="s">
        <v>311</v>
      </c>
      <c r="B29" s="102" t="s">
        <v>106</v>
      </c>
      <c r="C29" s="70">
        <v>30000</v>
      </c>
      <c r="D29" s="103">
        <v>1</v>
      </c>
      <c r="E29" s="66">
        <f t="shared" si="0"/>
        <v>30000</v>
      </c>
      <c r="F29" s="47"/>
      <c r="G29" s="48">
        <f t="shared" si="1"/>
        <v>1.7230363760547568E-2</v>
      </c>
      <c r="H29" s="34"/>
      <c r="I29" s="66" t="s">
        <v>19</v>
      </c>
      <c r="J29" s="113" t="s">
        <v>320</v>
      </c>
    </row>
    <row r="30" spans="1:10" ht="45" x14ac:dyDescent="0.25">
      <c r="A30" s="72" t="s">
        <v>312</v>
      </c>
      <c r="B30" s="99" t="s">
        <v>107</v>
      </c>
      <c r="C30" s="98">
        <v>2000</v>
      </c>
      <c r="D30" s="98">
        <v>5</v>
      </c>
      <c r="E30" s="66">
        <f t="shared" si="0"/>
        <v>10000</v>
      </c>
      <c r="F30" s="47"/>
      <c r="G30" s="48">
        <f t="shared" si="1"/>
        <v>5.7434545868491893E-3</v>
      </c>
      <c r="H30" s="34"/>
      <c r="I30" s="66" t="s">
        <v>19</v>
      </c>
      <c r="J30" s="113" t="s">
        <v>158</v>
      </c>
    </row>
    <row r="31" spans="1:10" ht="30" x14ac:dyDescent="0.25">
      <c r="A31" s="72" t="s">
        <v>313</v>
      </c>
      <c r="B31" s="102" t="s">
        <v>108</v>
      </c>
      <c r="C31" s="98">
        <v>3000</v>
      </c>
      <c r="D31" s="98">
        <v>1</v>
      </c>
      <c r="E31" s="66">
        <f t="shared" si="0"/>
        <v>3000</v>
      </c>
      <c r="F31" s="47"/>
      <c r="G31" s="48">
        <f t="shared" si="1"/>
        <v>1.7230363760547568E-3</v>
      </c>
      <c r="H31" s="34"/>
      <c r="I31" s="66" t="s">
        <v>19</v>
      </c>
      <c r="J31" s="113" t="s">
        <v>159</v>
      </c>
    </row>
    <row r="32" spans="1:10" ht="14.25" x14ac:dyDescent="0.25">
      <c r="E32" s="140">
        <f>SUM(E8:E31)</f>
        <v>232050</v>
      </c>
      <c r="F32" s="141"/>
      <c r="G32" s="142">
        <f>E32/$G$2</f>
        <v>0.13327686368783545</v>
      </c>
      <c r="H32" s="1"/>
    </row>
    <row r="33" spans="8:8" x14ac:dyDescent="0.25">
      <c r="H33" s="1"/>
    </row>
    <row r="34" spans="8:8" x14ac:dyDescent="0.25">
      <c r="H34" s="1"/>
    </row>
    <row r="35" spans="8:8" x14ac:dyDescent="0.25">
      <c r="H35" s="1"/>
    </row>
    <row r="36" spans="8:8" x14ac:dyDescent="0.25">
      <c r="H36" s="1"/>
    </row>
    <row r="37" spans="8:8" x14ac:dyDescent="0.25">
      <c r="H37" s="1"/>
    </row>
    <row r="38" spans="8:8" x14ac:dyDescent="0.25">
      <c r="H38" s="1"/>
    </row>
    <row r="39" spans="8:8" x14ac:dyDescent="0.25">
      <c r="H39" s="1"/>
    </row>
    <row r="40" spans="8:8" x14ac:dyDescent="0.25">
      <c r="H40" s="1"/>
    </row>
    <row r="41" spans="8:8" x14ac:dyDescent="0.25">
      <c r="H41" s="1"/>
    </row>
    <row r="42" spans="8:8" x14ac:dyDescent="0.25">
      <c r="H42" s="1"/>
    </row>
    <row r="43" spans="8:8" x14ac:dyDescent="0.25">
      <c r="H43" s="1"/>
    </row>
    <row r="44" spans="8:8" x14ac:dyDescent="0.25">
      <c r="H44" s="1"/>
    </row>
    <row r="45" spans="8:8" x14ac:dyDescent="0.25">
      <c r="H45" s="1"/>
    </row>
    <row r="46" spans="8:8" x14ac:dyDescent="0.25">
      <c r="H46" s="1"/>
    </row>
    <row r="47" spans="8:8" x14ac:dyDescent="0.25">
      <c r="H47" s="1"/>
    </row>
    <row r="48" spans="8:8" x14ac:dyDescent="0.25">
      <c r="H48" s="1"/>
    </row>
    <row r="49" spans="1:8" x14ac:dyDescent="0.25">
      <c r="H49" s="1"/>
    </row>
    <row r="50" spans="1:8" x14ac:dyDescent="0.25">
      <c r="H50" s="1"/>
    </row>
    <row r="51" spans="1:8" x14ac:dyDescent="0.25">
      <c r="H51" s="1"/>
    </row>
    <row r="52" spans="1:8" x14ac:dyDescent="0.25">
      <c r="H52" s="1"/>
    </row>
    <row r="53" spans="1:8" x14ac:dyDescent="0.25">
      <c r="H53" s="1"/>
    </row>
    <row r="54" spans="1:8" x14ac:dyDescent="0.25">
      <c r="H54" s="1"/>
    </row>
    <row r="55" spans="1:8" x14ac:dyDescent="0.25">
      <c r="H55" s="1"/>
    </row>
    <row r="56" spans="1:8" x14ac:dyDescent="0.25">
      <c r="H56" s="1"/>
    </row>
    <row r="57" spans="1:8" x14ac:dyDescent="0.25">
      <c r="H57" s="1"/>
    </row>
    <row r="58" spans="1:8" x14ac:dyDescent="0.25">
      <c r="H58" s="1"/>
    </row>
    <row r="59" spans="1:8" x14ac:dyDescent="0.25">
      <c r="H59" s="1"/>
    </row>
    <row r="60" spans="1:8" x14ac:dyDescent="0.25">
      <c r="H60" s="1"/>
    </row>
    <row r="61" spans="1:8" x14ac:dyDescent="0.25">
      <c r="H61" s="1"/>
    </row>
    <row r="62" spans="1:8" s="4" customFormat="1" x14ac:dyDescent="0.25">
      <c r="B62" s="62"/>
      <c r="C62" s="55"/>
      <c r="D62" s="55"/>
      <c r="E62" s="55"/>
      <c r="F62" s="22"/>
      <c r="G62" s="5"/>
    </row>
    <row r="63" spans="1:8" s="4" customFormat="1" x14ac:dyDescent="0.25">
      <c r="B63" s="62"/>
      <c r="C63" s="55"/>
      <c r="D63" s="55"/>
      <c r="E63" s="55"/>
      <c r="F63" s="22"/>
      <c r="G63" s="5"/>
    </row>
    <row r="64" spans="1:8" s="4" customFormat="1" x14ac:dyDescent="0.25">
      <c r="A64" s="13"/>
      <c r="B64" s="62"/>
      <c r="C64" s="55"/>
      <c r="D64" s="55"/>
      <c r="E64" s="55"/>
      <c r="F64" s="22"/>
      <c r="G64" s="5"/>
      <c r="H64" s="5"/>
    </row>
    <row r="65" spans="1:8" s="4" customFormat="1" ht="15" x14ac:dyDescent="0.25">
      <c r="A65" s="14"/>
      <c r="B65" s="15"/>
      <c r="C65" s="55"/>
      <c r="D65" s="55"/>
      <c r="E65" s="55"/>
      <c r="F65" s="22"/>
      <c r="G65" s="5"/>
      <c r="H65" s="5"/>
    </row>
    <row r="66" spans="1:8" s="4" customFormat="1" ht="15" x14ac:dyDescent="0.25">
      <c r="A66" s="14"/>
      <c r="B66" s="15"/>
      <c r="C66" s="55"/>
      <c r="D66" s="55"/>
      <c r="E66" s="55"/>
      <c r="F66" s="22"/>
      <c r="G66" s="5"/>
      <c r="H66" s="5"/>
    </row>
    <row r="67" spans="1:8" s="4" customFormat="1" ht="15" x14ac:dyDescent="0.25">
      <c r="A67" s="16"/>
      <c r="B67" s="15"/>
      <c r="C67" s="55"/>
      <c r="D67" s="55"/>
      <c r="E67" s="55"/>
      <c r="F67" s="22"/>
      <c r="G67" s="5"/>
      <c r="H67" s="5"/>
    </row>
    <row r="68" spans="1:8" s="4" customFormat="1" ht="15" x14ac:dyDescent="0.25">
      <c r="A68" s="16"/>
      <c r="B68" s="15"/>
      <c r="C68" s="55"/>
      <c r="D68" s="55"/>
      <c r="E68" s="55"/>
      <c r="F68" s="22"/>
      <c r="G68" s="5"/>
      <c r="H68" s="5"/>
    </row>
    <row r="69" spans="1:8" s="4" customFormat="1" x14ac:dyDescent="0.25">
      <c r="A69" s="13"/>
      <c r="B69" s="62"/>
      <c r="C69" s="55"/>
      <c r="D69" s="55"/>
      <c r="E69" s="55"/>
      <c r="F69" s="22"/>
      <c r="G69" s="5"/>
      <c r="H69" s="5"/>
    </row>
    <row r="70" spans="1:8" s="4" customFormat="1" ht="15" x14ac:dyDescent="0.25">
      <c r="A70" s="14"/>
      <c r="B70" s="15"/>
      <c r="C70" s="55"/>
      <c r="D70" s="55"/>
      <c r="E70" s="55"/>
      <c r="F70" s="22"/>
      <c r="G70" s="5"/>
      <c r="H70" s="5"/>
    </row>
    <row r="71" spans="1:8" s="4" customFormat="1" ht="15" x14ac:dyDescent="0.25">
      <c r="A71" s="14"/>
      <c r="B71" s="15"/>
      <c r="C71" s="55"/>
      <c r="D71" s="55"/>
      <c r="E71" s="55"/>
      <c r="F71" s="22"/>
      <c r="G71" s="5"/>
      <c r="H71" s="5"/>
    </row>
    <row r="72" spans="1:8" s="4" customFormat="1" ht="15" x14ac:dyDescent="0.25">
      <c r="A72" s="14"/>
      <c r="B72" s="15"/>
      <c r="C72" s="55"/>
      <c r="D72" s="55"/>
      <c r="E72" s="55"/>
      <c r="F72" s="22"/>
      <c r="G72" s="5"/>
      <c r="H72" s="5"/>
    </row>
  </sheetData>
  <mergeCells count="6">
    <mergeCell ref="G7:H7"/>
    <mergeCell ref="A1:F1"/>
    <mergeCell ref="B2:F2"/>
    <mergeCell ref="B3:F3"/>
    <mergeCell ref="B4:F4"/>
    <mergeCell ref="B5:F5"/>
  </mergeCells>
  <pageMargins left="0.70866141732283472" right="0.70866141732283472" top="0.78740157480314965" bottom="0.78740157480314965" header="0.31496062992125984" footer="0.31496062992125984"/>
  <pageSetup paperSize="9" scale="80"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20F35683F3AE4BA0C69A07D288F0F9" ma:contentTypeVersion="9" ma:contentTypeDescription="Vytvoří nový dokument" ma:contentTypeScope="" ma:versionID="e6cc3bd38fa59b37102f6696223987d1">
  <xsd:schema xmlns:xsd="http://www.w3.org/2001/XMLSchema" xmlns:xs="http://www.w3.org/2001/XMLSchema" xmlns:p="http://schemas.microsoft.com/office/2006/metadata/properties" xmlns:ns2="d2399262-2c93-47e8-bb25-1cf69ecd43d2" xmlns:ns3="9cccfaa7-4bf1-42b3-8b91-9fb81b7f9697" targetNamespace="http://schemas.microsoft.com/office/2006/metadata/properties" ma:root="true" ma:fieldsID="6e405639a15c178c0fcd8114c1a6384a" ns2:_="" ns3:_="">
    <xsd:import namespace="d2399262-2c93-47e8-bb25-1cf69ecd43d2"/>
    <xsd:import namespace="9cccfaa7-4bf1-42b3-8b91-9fb81b7f96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399262-2c93-47e8-bb25-1cf69ecd43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ccfaa7-4bf1-42b3-8b91-9fb81b7f9697"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784C77-BF5B-411D-9378-AC2607015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399262-2c93-47e8-bb25-1cf69ecd43d2"/>
    <ds:schemaRef ds:uri="9cccfaa7-4bf1-42b3-8b91-9fb81b7f9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399BBF-FD81-43A5-B662-9602184CD726}">
  <ds:schemaRefs>
    <ds:schemaRef ds:uri="http://purl.org/dc/dcmitype/"/>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9cccfaa7-4bf1-42b3-8b91-9fb81b7f9697"/>
    <ds:schemaRef ds:uri="d2399262-2c93-47e8-bb25-1cf69ecd43d2"/>
    <ds:schemaRef ds:uri="http://purl.org/dc/terms/"/>
  </ds:schemaRefs>
</ds:datastoreItem>
</file>

<file path=customXml/itemProps3.xml><?xml version="1.0" encoding="utf-8"?>
<ds:datastoreItem xmlns:ds="http://schemas.openxmlformats.org/officeDocument/2006/customXml" ds:itemID="{A7AA4E97-A09C-4E54-8050-27A310800B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vt:i4>
      </vt:variant>
    </vt:vector>
  </HeadingPairs>
  <TitlesOfParts>
    <vt:vector size="7" baseType="lpstr">
      <vt:lpstr>Rozpočet partnera č.</vt:lpstr>
      <vt:lpstr>Pracoviště OZ</vt:lpstr>
      <vt:lpstr>Materiál kroužek ZŠ</vt:lpstr>
      <vt:lpstr>Materiál kroužek SŠ</vt:lpstr>
      <vt:lpstr>Kroužek ZŠ Sety, zařízení </vt:lpstr>
      <vt:lpstr>'Rozpočet partnera č.'!Názvy_tisku</vt:lpstr>
      <vt:lpstr>'Rozpočet partnera č.'!Oblast_tisku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michalicova.helena</dc:creator>
  <cp:keywords/>
  <dc:description/>
  <cp:lastModifiedBy>admin</cp:lastModifiedBy>
  <cp:revision/>
  <cp:lastPrinted>2020-09-04T12:02:52Z</cp:lastPrinted>
  <dcterms:created xsi:type="dcterms:W3CDTF">2013-02-27T09:39:45Z</dcterms:created>
  <dcterms:modified xsi:type="dcterms:W3CDTF">2020-09-04T12:02:57Z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0x010100B420F35683F3AE4BA0C69A07D288F0F9</vt:lpwstr>
  </property>
</Properties>
</file>